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xr:revisionPtr revIDLastSave="0" documentId="13_ncr:1_{5CCD3BCC-B081-4D79-820D-C938682D4BA4}" xr6:coauthVersionLast="47" xr6:coauthVersionMax="47" xr10:uidLastSave="{00000000-0000-0000-0000-000000000000}"/>
  <bookViews>
    <workbookView xWindow="2100" yWindow="1050" windowWidth="19410" windowHeight="13905" tabRatio="789" firstSheet="3" activeTab="6" xr2:uid="{00000000-000D-0000-FFFF-FFFF00000000}"/>
  </bookViews>
  <sheets>
    <sheet name="表紙" sheetId="1" r:id="rId1"/>
    <sheet name="最初に..." sheetId="31" r:id="rId2"/>
    <sheet name="地図" sheetId="2" r:id="rId3"/>
    <sheet name="取扱基準" sheetId="3" r:id="rId4"/>
    <sheet name="搬入・注意" sheetId="4" r:id="rId5"/>
    <sheet name="料金" sheetId="28" r:id="rId6"/>
    <sheet name="申込書" sheetId="33" r:id="rId7"/>
    <sheet name="市郡別" sheetId="26" r:id="rId8"/>
    <sheet name="松江1" sheetId="7" r:id="rId9"/>
    <sheet name="松江2" sheetId="8" r:id="rId10"/>
    <sheet name="安来" sheetId="10" r:id="rId11"/>
    <sheet name="出雲1" sheetId="12" r:id="rId12"/>
    <sheet name="出雲2" sheetId="13" r:id="rId13"/>
    <sheet name="雲南" sheetId="11" r:id="rId14"/>
    <sheet name="仁多・飯石・隠岐" sheetId="14" r:id="rId15"/>
    <sheet name="大田" sheetId="15" r:id="rId16"/>
    <sheet name="邑智" sheetId="16" r:id="rId17"/>
    <sheet name="江津・広島" sheetId="18" r:id="rId18"/>
    <sheet name="浜田" sheetId="17" r:id="rId19"/>
    <sheet name="益田・鹿足・山口" sheetId="19" r:id="rId20"/>
    <sheet name="鳥取県" sheetId="34" state="hidden" r:id="rId21"/>
    <sheet name="米子・境港" sheetId="20" r:id="rId22"/>
    <sheet name="西伯・日野" sheetId="21" r:id="rId23"/>
    <sheet name="倉吉・東伯" sheetId="22" r:id="rId24"/>
    <sheet name="鳥取1" sheetId="23" r:id="rId25"/>
    <sheet name="鳥取2・八頭・岩美" sheetId="24" r:id="rId26"/>
  </sheets>
  <externalReferences>
    <externalReference r:id="rId27"/>
  </externalReferences>
  <definedNames>
    <definedName name="_xlnm._FilterDatabase" localSheetId="6" hidden="1">申込書!$A$1:$Q$32</definedName>
    <definedName name="marume">[1]市郡別!$W$1</definedName>
    <definedName name="_xlnm.Print_Area" localSheetId="7">市郡別!$A$1:$W$43</definedName>
    <definedName name="_xlnm.Print_Area" localSheetId="6">申込書!$A$2:$S$39</definedName>
    <definedName name="_xlnm.Print_Area" localSheetId="2">地図!$A$2:$O$40</definedName>
    <definedName name="改定日">申込書!$H$1</definedName>
    <definedName name="折込日">申込書!$B$6</definedName>
    <definedName name="適用開始">申込書!$I$1</definedName>
    <definedName name="適用終了">申込書!#REF!</definedName>
    <definedName name="版">申込書!$J$1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26" l="1"/>
  <c r="E27" i="26"/>
  <c r="E26" i="26"/>
  <c r="E19" i="26"/>
  <c r="E14" i="26"/>
  <c r="E10" i="26"/>
  <c r="W33" i="24"/>
  <c r="U38" i="19"/>
  <c r="I10" i="1" l="1"/>
  <c r="I9" i="1"/>
  <c r="I5" i="33"/>
  <c r="I2" i="33"/>
  <c r="Z33" i="24"/>
  <c r="X33" i="24"/>
  <c r="R33" i="24"/>
  <c r="Q33" i="24"/>
  <c r="O33" i="24"/>
  <c r="N33" i="24"/>
  <c r="L33" i="24"/>
  <c r="K33" i="24"/>
  <c r="I33" i="24"/>
  <c r="H33" i="24"/>
  <c r="F33" i="24"/>
  <c r="E33" i="24"/>
  <c r="Z23" i="24"/>
  <c r="X23" i="24"/>
  <c r="W23" i="24"/>
  <c r="R23" i="24"/>
  <c r="Q23" i="24"/>
  <c r="O23" i="24"/>
  <c r="N23" i="24"/>
  <c r="L23" i="24"/>
  <c r="K23" i="24"/>
  <c r="I23" i="24"/>
  <c r="H23" i="24"/>
  <c r="F23" i="24"/>
  <c r="E23" i="24"/>
  <c r="Z17" i="22"/>
  <c r="X17" i="22"/>
  <c r="W17" i="22"/>
  <c r="R17" i="22"/>
  <c r="Q17" i="22"/>
  <c r="O17" i="22"/>
  <c r="N17" i="22"/>
  <c r="L17" i="22"/>
  <c r="K17" i="22"/>
  <c r="I17" i="22"/>
  <c r="H17" i="22"/>
  <c r="F17" i="22"/>
  <c r="E17" i="22"/>
  <c r="E33" i="8" l="1"/>
  <c r="AD1" i="22" l="1"/>
  <c r="B21" i="18"/>
  <c r="B11" i="13"/>
  <c r="B11" i="24"/>
  <c r="B13" i="24"/>
  <c r="B15" i="24"/>
  <c r="B19" i="24"/>
  <c r="AD1" i="12" l="1"/>
  <c r="AJ1" i="18"/>
  <c r="AD1" i="21"/>
  <c r="AD1" i="13"/>
  <c r="AJ1" i="17"/>
  <c r="AD1" i="20"/>
  <c r="U1" i="26"/>
  <c r="AD1" i="11"/>
  <c r="AJ1" i="19"/>
  <c r="AA1" i="7"/>
  <c r="AD1" i="14"/>
  <c r="AD1" i="23"/>
  <c r="AA1" i="8"/>
  <c r="AJ1" i="15"/>
  <c r="AD1" i="24"/>
  <c r="AA1" i="10"/>
  <c r="AJ1" i="16"/>
  <c r="U41" i="26"/>
  <c r="S40" i="26"/>
  <c r="R40" i="26"/>
  <c r="M41" i="26"/>
  <c r="M43" i="26" s="1"/>
  <c r="O41" i="26"/>
  <c r="N41" i="26"/>
  <c r="Q29" i="7"/>
  <c r="W27" i="20"/>
  <c r="AH4" i="15" l="1"/>
  <c r="AH3" i="15"/>
  <c r="AC3" i="15"/>
  <c r="U3" i="15"/>
  <c r="AH4" i="16"/>
  <c r="AH3" i="16"/>
  <c r="AC3" i="16"/>
  <c r="U3" i="16"/>
  <c r="AH4" i="18"/>
  <c r="AH3" i="18"/>
  <c r="AC3" i="18"/>
  <c r="U3" i="18"/>
  <c r="AH4" i="17"/>
  <c r="AH3" i="17"/>
  <c r="AC3" i="17"/>
  <c r="U3" i="17"/>
  <c r="B10" i="8"/>
  <c r="B18" i="18"/>
  <c r="S22" i="26"/>
  <c r="R22" i="26"/>
  <c r="AA23" i="18"/>
  <c r="U22" i="26" s="1"/>
  <c r="Z23" i="18"/>
  <c r="T22" i="26" s="1"/>
  <c r="U23" i="18"/>
  <c r="Q22" i="26" s="1"/>
  <c r="T23" i="18"/>
  <c r="P22" i="26" s="1"/>
  <c r="R23" i="18"/>
  <c r="Q23" i="18"/>
  <c r="O23" i="18"/>
  <c r="N23" i="18"/>
  <c r="L23" i="18"/>
  <c r="K22" i="26" s="1"/>
  <c r="K23" i="18"/>
  <c r="J22" i="26" s="1"/>
  <c r="I23" i="18"/>
  <c r="I22" i="26" s="1"/>
  <c r="H23" i="18"/>
  <c r="H22" i="26" s="1"/>
  <c r="F23" i="18"/>
  <c r="G22" i="26" s="1"/>
  <c r="E23" i="18"/>
  <c r="F22" i="26" s="1"/>
  <c r="B27" i="18"/>
  <c r="E29" i="18"/>
  <c r="F40" i="26" s="1"/>
  <c r="F29" i="18"/>
  <c r="G40" i="26" s="1"/>
  <c r="H29" i="18"/>
  <c r="H40" i="26" s="1"/>
  <c r="I29" i="18"/>
  <c r="I40" i="26" s="1"/>
  <c r="K29" i="18"/>
  <c r="J40" i="26" s="1"/>
  <c r="L29" i="18"/>
  <c r="K40" i="26" s="1"/>
  <c r="N29" i="18"/>
  <c r="L40" i="26" s="1"/>
  <c r="O29" i="18"/>
  <c r="M40" i="26" s="1"/>
  <c r="Q29" i="18"/>
  <c r="N40" i="26" s="1"/>
  <c r="R29" i="18"/>
  <c r="O40" i="26" s="1"/>
  <c r="T29" i="18"/>
  <c r="P40" i="26" s="1"/>
  <c r="U29" i="18"/>
  <c r="Q40" i="26" s="1"/>
  <c r="Q43" i="26" s="1"/>
  <c r="Z29" i="18"/>
  <c r="T40" i="26" s="1"/>
  <c r="AA29" i="18"/>
  <c r="U40" i="26" s="1"/>
  <c r="Q30" i="26"/>
  <c r="P30" i="26"/>
  <c r="AA36" i="20"/>
  <c r="U30" i="26" s="1"/>
  <c r="Z36" i="20"/>
  <c r="T30" i="26" s="1"/>
  <c r="X36" i="20"/>
  <c r="S30" i="26" s="1"/>
  <c r="W36" i="20"/>
  <c r="R30" i="26" s="1"/>
  <c r="R36" i="20"/>
  <c r="O30" i="26" s="1"/>
  <c r="Q36" i="20"/>
  <c r="N30" i="26" s="1"/>
  <c r="O36" i="20"/>
  <c r="M30" i="26" s="1"/>
  <c r="N36" i="20"/>
  <c r="L30" i="26" s="1"/>
  <c r="L36" i="20"/>
  <c r="K30" i="26" s="1"/>
  <c r="K36" i="20"/>
  <c r="J30" i="26" s="1"/>
  <c r="I36" i="20"/>
  <c r="I30" i="26" s="1"/>
  <c r="H36" i="20"/>
  <c r="H30" i="26" s="1"/>
  <c r="F36" i="20"/>
  <c r="G30" i="26" s="1"/>
  <c r="E36" i="20"/>
  <c r="F30" i="26" s="1"/>
  <c r="B34" i="20"/>
  <c r="B23" i="12"/>
  <c r="B29" i="14"/>
  <c r="B14" i="14"/>
  <c r="B25" i="20"/>
  <c r="B17" i="20"/>
  <c r="Q37" i="26"/>
  <c r="Q36" i="26"/>
  <c r="Q35" i="26"/>
  <c r="Q34" i="26"/>
  <c r="Q33" i="26"/>
  <c r="Q32" i="26"/>
  <c r="Q31" i="26"/>
  <c r="Q29" i="26"/>
  <c r="S25" i="26"/>
  <c r="S24" i="26"/>
  <c r="S23" i="26"/>
  <c r="S21" i="26"/>
  <c r="S20" i="26"/>
  <c r="S18" i="26"/>
  <c r="S17" i="26"/>
  <c r="S16" i="26"/>
  <c r="S15" i="26"/>
  <c r="S14" i="26"/>
  <c r="S13" i="26"/>
  <c r="S12" i="26"/>
  <c r="P37" i="26"/>
  <c r="P36" i="26"/>
  <c r="P35" i="26"/>
  <c r="P34" i="26"/>
  <c r="P33" i="26"/>
  <c r="P32" i="26"/>
  <c r="P31" i="26"/>
  <c r="P29" i="26"/>
  <c r="R25" i="26"/>
  <c r="R24" i="26"/>
  <c r="R23" i="26"/>
  <c r="R21" i="26"/>
  <c r="R20" i="26"/>
  <c r="R18" i="26"/>
  <c r="R17" i="26"/>
  <c r="R16" i="26"/>
  <c r="R15" i="26"/>
  <c r="R14" i="26"/>
  <c r="R13" i="26"/>
  <c r="R12" i="26"/>
  <c r="AA27" i="20"/>
  <c r="U29" i="26" s="1"/>
  <c r="Z27" i="20"/>
  <c r="T29" i="26" s="1"/>
  <c r="X27" i="20"/>
  <c r="S29" i="26" s="1"/>
  <c r="R29" i="26"/>
  <c r="R27" i="20"/>
  <c r="O29" i="26" s="1"/>
  <c r="Q27" i="20"/>
  <c r="N29" i="26" s="1"/>
  <c r="O27" i="20"/>
  <c r="M29" i="26" s="1"/>
  <c r="N27" i="20"/>
  <c r="L29" i="26" s="1"/>
  <c r="L27" i="20"/>
  <c r="K29" i="26" s="1"/>
  <c r="K27" i="20"/>
  <c r="J29" i="26" s="1"/>
  <c r="I27" i="20"/>
  <c r="I29" i="26" s="1"/>
  <c r="H27" i="20"/>
  <c r="H29" i="26" s="1"/>
  <c r="F27" i="20"/>
  <c r="G29" i="26" s="1"/>
  <c r="E27" i="20"/>
  <c r="F29" i="26" s="1"/>
  <c r="E24" i="10"/>
  <c r="F11" i="26" s="1"/>
  <c r="E25" i="12"/>
  <c r="F12" i="26" s="1"/>
  <c r="E16" i="14"/>
  <c r="F16" i="26" s="1"/>
  <c r="E30" i="15"/>
  <c r="A3" i="24"/>
  <c r="J3" i="24"/>
  <c r="O3" i="24"/>
  <c r="W3" i="24"/>
  <c r="AB3" i="24"/>
  <c r="AB4" i="24"/>
  <c r="B9" i="24"/>
  <c r="B17" i="24"/>
  <c r="B21" i="24"/>
  <c r="AA23" i="24"/>
  <c r="B27" i="24"/>
  <c r="B29" i="24"/>
  <c r="B31" i="24"/>
  <c r="F36" i="26"/>
  <c r="G36" i="26"/>
  <c r="H36" i="26"/>
  <c r="I36" i="26"/>
  <c r="J36" i="26"/>
  <c r="K36" i="26"/>
  <c r="L36" i="26"/>
  <c r="M36" i="26"/>
  <c r="N36" i="26"/>
  <c r="O36" i="26"/>
  <c r="R36" i="26"/>
  <c r="S36" i="26"/>
  <c r="T36" i="26"/>
  <c r="AA33" i="24"/>
  <c r="U36" i="26" s="1"/>
  <c r="E38" i="24"/>
  <c r="F37" i="26" s="1"/>
  <c r="F38" i="24"/>
  <c r="G37" i="26" s="1"/>
  <c r="H38" i="24"/>
  <c r="H37" i="26" s="1"/>
  <c r="I38" i="24"/>
  <c r="I37" i="26" s="1"/>
  <c r="K38" i="24"/>
  <c r="J37" i="26" s="1"/>
  <c r="L38" i="24"/>
  <c r="K37" i="26" s="1"/>
  <c r="N38" i="24"/>
  <c r="L37" i="26" s="1"/>
  <c r="O38" i="24"/>
  <c r="M37" i="26" s="1"/>
  <c r="Q38" i="24"/>
  <c r="N37" i="26" s="1"/>
  <c r="R38" i="24"/>
  <c r="O37" i="26" s="1"/>
  <c r="W38" i="24"/>
  <c r="R37" i="26" s="1"/>
  <c r="X38" i="24"/>
  <c r="S37" i="26" s="1"/>
  <c r="Z38" i="24"/>
  <c r="T37" i="26" s="1"/>
  <c r="AA38" i="24"/>
  <c r="U37" i="26" s="1"/>
  <c r="A3" i="23"/>
  <c r="J3" i="23"/>
  <c r="O3" i="23"/>
  <c r="W3" i="23"/>
  <c r="AB3" i="23"/>
  <c r="AB4" i="23"/>
  <c r="B30" i="23"/>
  <c r="E32" i="23"/>
  <c r="F32" i="23"/>
  <c r="H32" i="23"/>
  <c r="I32" i="23"/>
  <c r="K32" i="23"/>
  <c r="L32" i="23"/>
  <c r="N32" i="23"/>
  <c r="O32" i="23"/>
  <c r="O35" i="23" s="1"/>
  <c r="M35" i="26" s="1"/>
  <c r="Q32" i="23"/>
  <c r="R32" i="23"/>
  <c r="W32" i="23"/>
  <c r="X32" i="23"/>
  <c r="Z32" i="23"/>
  <c r="AA32" i="23"/>
  <c r="AA35" i="23" s="1"/>
  <c r="U35" i="26" s="1"/>
  <c r="A3" i="22"/>
  <c r="J3" i="22"/>
  <c r="O3" i="22"/>
  <c r="W3" i="22"/>
  <c r="AB3" i="22"/>
  <c r="AB4" i="22"/>
  <c r="B13" i="22"/>
  <c r="B15" i="22"/>
  <c r="F33" i="26"/>
  <c r="G33" i="26"/>
  <c r="H33" i="26"/>
  <c r="I33" i="26"/>
  <c r="J33" i="26"/>
  <c r="K33" i="26"/>
  <c r="L33" i="26"/>
  <c r="M33" i="26"/>
  <c r="N33" i="26"/>
  <c r="O33" i="26"/>
  <c r="R33" i="26"/>
  <c r="S33" i="26"/>
  <c r="T33" i="26"/>
  <c r="AA17" i="22"/>
  <c r="U33" i="26" s="1"/>
  <c r="B20" i="22"/>
  <c r="B23" i="22"/>
  <c r="B25" i="22"/>
  <c r="B28" i="22"/>
  <c r="E30" i="22"/>
  <c r="F34" i="26" s="1"/>
  <c r="F30" i="22"/>
  <c r="G34" i="26"/>
  <c r="H30" i="22"/>
  <c r="H34" i="26" s="1"/>
  <c r="I30" i="22"/>
  <c r="I34" i="26" s="1"/>
  <c r="K30" i="22"/>
  <c r="J34" i="26" s="1"/>
  <c r="L30" i="22"/>
  <c r="K34" i="26" s="1"/>
  <c r="N30" i="22"/>
  <c r="L34" i="26" s="1"/>
  <c r="O30" i="22"/>
  <c r="M34" i="26" s="1"/>
  <c r="Q30" i="22"/>
  <c r="N34" i="26" s="1"/>
  <c r="R30" i="22"/>
  <c r="O34" i="26" s="1"/>
  <c r="W30" i="22"/>
  <c r="R34" i="26" s="1"/>
  <c r="X30" i="22"/>
  <c r="S34" i="26" s="1"/>
  <c r="Z30" i="22"/>
  <c r="T34" i="26" s="1"/>
  <c r="AA30" i="22"/>
  <c r="U34" i="26" s="1"/>
  <c r="A3" i="21"/>
  <c r="J3" i="21"/>
  <c r="O3" i="21"/>
  <c r="W3" i="21"/>
  <c r="AB3" i="21"/>
  <c r="AB4" i="21"/>
  <c r="B10" i="21"/>
  <c r="B12" i="21"/>
  <c r="B15" i="21"/>
  <c r="E17" i="21"/>
  <c r="F31" i="26" s="1"/>
  <c r="F17" i="21"/>
  <c r="G31" i="26" s="1"/>
  <c r="H17" i="21"/>
  <c r="H31" i="26" s="1"/>
  <c r="I17" i="21"/>
  <c r="I31" i="26" s="1"/>
  <c r="K17" i="21"/>
  <c r="J31" i="26" s="1"/>
  <c r="L17" i="21"/>
  <c r="K31" i="26" s="1"/>
  <c r="N17" i="21"/>
  <c r="L31" i="26" s="1"/>
  <c r="O17" i="21"/>
  <c r="M31" i="26" s="1"/>
  <c r="Q17" i="21"/>
  <c r="N31" i="26" s="1"/>
  <c r="R17" i="21"/>
  <c r="O31" i="26" s="1"/>
  <c r="W17" i="21"/>
  <c r="R31" i="26" s="1"/>
  <c r="X17" i="21"/>
  <c r="S31" i="26" s="1"/>
  <c r="Z17" i="21"/>
  <c r="T31" i="26" s="1"/>
  <c r="AA17" i="21"/>
  <c r="U31" i="26"/>
  <c r="B20" i="21"/>
  <c r="B22" i="21"/>
  <c r="B28" i="21"/>
  <c r="E30" i="21"/>
  <c r="F32" i="26" s="1"/>
  <c r="F30" i="21"/>
  <c r="G32" i="26" s="1"/>
  <c r="H30" i="21"/>
  <c r="H32" i="26" s="1"/>
  <c r="I30" i="21"/>
  <c r="I32" i="26" s="1"/>
  <c r="K30" i="21"/>
  <c r="J32" i="26" s="1"/>
  <c r="L30" i="21"/>
  <c r="K32" i="26" s="1"/>
  <c r="N30" i="21"/>
  <c r="L32" i="26" s="1"/>
  <c r="O30" i="21"/>
  <c r="M32" i="26" s="1"/>
  <c r="Q30" i="21"/>
  <c r="N32" i="26" s="1"/>
  <c r="R30" i="21"/>
  <c r="O32" i="26" s="1"/>
  <c r="W30" i="21"/>
  <c r="R32" i="26" s="1"/>
  <c r="X30" i="21"/>
  <c r="S32" i="26" s="1"/>
  <c r="Z30" i="21"/>
  <c r="T32" i="26" s="1"/>
  <c r="AA30" i="21"/>
  <c r="U32" i="26" s="1"/>
  <c r="A3" i="20"/>
  <c r="J3" i="20"/>
  <c r="O3" i="20"/>
  <c r="W3" i="20"/>
  <c r="AB3" i="20"/>
  <c r="AB4" i="20"/>
  <c r="A3" i="19"/>
  <c r="J3" i="19"/>
  <c r="U3" i="19"/>
  <c r="AC3" i="19"/>
  <c r="AH3" i="19"/>
  <c r="AH4" i="19"/>
  <c r="B19" i="19"/>
  <c r="F21" i="19"/>
  <c r="G24" i="26" s="1"/>
  <c r="H21" i="19"/>
  <c r="H24" i="26" s="1"/>
  <c r="I21" i="19"/>
  <c r="I24" i="26" s="1"/>
  <c r="L21" i="19"/>
  <c r="K24" i="26" s="1"/>
  <c r="O21" i="19"/>
  <c r="T21" i="19"/>
  <c r="P24" i="26" s="1"/>
  <c r="U21" i="19"/>
  <c r="Q24" i="26" s="1"/>
  <c r="AA21" i="19"/>
  <c r="U24" i="26" s="1"/>
  <c r="B28" i="19"/>
  <c r="E30" i="19"/>
  <c r="F25" i="26" s="1"/>
  <c r="F30" i="19"/>
  <c r="I30" i="19"/>
  <c r="I25" i="26" s="1"/>
  <c r="L30" i="19"/>
  <c r="K25" i="26" s="1"/>
  <c r="N30" i="19"/>
  <c r="O30" i="19"/>
  <c r="T30" i="19"/>
  <c r="P25" i="26"/>
  <c r="U30" i="19"/>
  <c r="Q25" i="26" s="1"/>
  <c r="Z30" i="19"/>
  <c r="T25" i="26" s="1"/>
  <c r="AA30" i="19"/>
  <c r="U25" i="26" s="1"/>
  <c r="B34" i="19"/>
  <c r="B36" i="19"/>
  <c r="E38" i="19"/>
  <c r="R41" i="26" s="1"/>
  <c r="F38" i="19"/>
  <c r="S41" i="26" s="1"/>
  <c r="H38" i="19"/>
  <c r="H41" i="26" s="1"/>
  <c r="I38" i="19"/>
  <c r="I41" i="26" s="1"/>
  <c r="K38" i="19"/>
  <c r="J41" i="26" s="1"/>
  <c r="L38" i="19"/>
  <c r="K41" i="26" s="1"/>
  <c r="E41" i="26" s="1"/>
  <c r="O38" i="19"/>
  <c r="T38" i="19"/>
  <c r="L41" i="26" s="1"/>
  <c r="Y38" i="19"/>
  <c r="Z38" i="19"/>
  <c r="T41" i="26" s="1"/>
  <c r="A3" i="17"/>
  <c r="J3" i="17"/>
  <c r="B18" i="17"/>
  <c r="F28" i="17"/>
  <c r="G23" i="26" s="1"/>
  <c r="H28" i="17"/>
  <c r="H23" i="26" s="1"/>
  <c r="I28" i="17"/>
  <c r="I23" i="26" s="1"/>
  <c r="L28" i="17"/>
  <c r="K23" i="26" s="1"/>
  <c r="O28" i="17"/>
  <c r="Q28" i="17"/>
  <c r="R28" i="17"/>
  <c r="T28" i="17"/>
  <c r="P23" i="26" s="1"/>
  <c r="U28" i="17"/>
  <c r="Q23" i="26" s="1"/>
  <c r="Z28" i="17"/>
  <c r="T23" i="26" s="1"/>
  <c r="AA28" i="17"/>
  <c r="U23" i="26" s="1"/>
  <c r="A3" i="18"/>
  <c r="J3" i="18"/>
  <c r="A3" i="16"/>
  <c r="J3" i="16"/>
  <c r="F24" i="16"/>
  <c r="G21" i="26" s="1"/>
  <c r="H24" i="16"/>
  <c r="H21" i="26" s="1"/>
  <c r="I24" i="16"/>
  <c r="I21" i="26" s="1"/>
  <c r="K24" i="16"/>
  <c r="J21" i="26" s="1"/>
  <c r="L24" i="16"/>
  <c r="K21" i="26" s="1"/>
  <c r="O24" i="16"/>
  <c r="R24" i="16"/>
  <c r="T24" i="16"/>
  <c r="P21" i="26" s="1"/>
  <c r="U24" i="16"/>
  <c r="Q21" i="26" s="1"/>
  <c r="AA24" i="16"/>
  <c r="U21" i="26" s="1"/>
  <c r="A3" i="15"/>
  <c r="J3" i="15"/>
  <c r="B28" i="15"/>
  <c r="F30" i="15"/>
  <c r="G20" i="26" s="1"/>
  <c r="I30" i="15"/>
  <c r="I20" i="26" s="1"/>
  <c r="K30" i="15"/>
  <c r="J20" i="26" s="1"/>
  <c r="L30" i="15"/>
  <c r="K20" i="26" s="1"/>
  <c r="O30" i="15"/>
  <c r="R30" i="15"/>
  <c r="T30" i="15"/>
  <c r="P20" i="26" s="1"/>
  <c r="U30" i="15"/>
  <c r="Q20" i="26" s="1"/>
  <c r="AA30" i="15"/>
  <c r="U20" i="26" s="1"/>
  <c r="A3" i="14"/>
  <c r="J3" i="14"/>
  <c r="O3" i="14"/>
  <c r="T3" i="14"/>
  <c r="AB3" i="14"/>
  <c r="AB4" i="14"/>
  <c r="F16" i="14"/>
  <c r="G16" i="26" s="1"/>
  <c r="H16" i="14"/>
  <c r="H16" i="26" s="1"/>
  <c r="I16" i="14"/>
  <c r="I16" i="26" s="1"/>
  <c r="L16" i="14"/>
  <c r="K16" i="26" s="1"/>
  <c r="N16" i="14"/>
  <c r="L16" i="26" s="1"/>
  <c r="O16" i="14"/>
  <c r="M16" i="26" s="1"/>
  <c r="Q16" i="14"/>
  <c r="N16" i="26" s="1"/>
  <c r="R16" i="14"/>
  <c r="O16" i="26" s="1"/>
  <c r="T16" i="14"/>
  <c r="P16" i="26" s="1"/>
  <c r="U16" i="14"/>
  <c r="Q16" i="26" s="1"/>
  <c r="Z16" i="14"/>
  <c r="T16" i="26" s="1"/>
  <c r="AA16" i="14"/>
  <c r="U16" i="26" s="1"/>
  <c r="E22" i="14"/>
  <c r="F17" i="26" s="1"/>
  <c r="F22" i="14"/>
  <c r="G17" i="26" s="1"/>
  <c r="H22" i="14"/>
  <c r="H17" i="26" s="1"/>
  <c r="I22" i="14"/>
  <c r="I17" i="26" s="1"/>
  <c r="K22" i="14"/>
  <c r="J17" i="26" s="1"/>
  <c r="L22" i="14"/>
  <c r="K17" i="26" s="1"/>
  <c r="N22" i="14"/>
  <c r="O22" i="14"/>
  <c r="M17" i="26" s="1"/>
  <c r="R22" i="14"/>
  <c r="O17" i="26" s="1"/>
  <c r="T22" i="14"/>
  <c r="P17" i="26" s="1"/>
  <c r="U22" i="14"/>
  <c r="Q17" i="26" s="1"/>
  <c r="Z22" i="14"/>
  <c r="T17" i="26" s="1"/>
  <c r="AA22" i="14"/>
  <c r="U17" i="26" s="1"/>
  <c r="B27" i="14"/>
  <c r="B31" i="14"/>
  <c r="E33" i="14"/>
  <c r="F18" i="26" s="1"/>
  <c r="F33" i="14"/>
  <c r="G18" i="26" s="1"/>
  <c r="H33" i="14"/>
  <c r="H18" i="26" s="1"/>
  <c r="I33" i="14"/>
  <c r="I18" i="26" s="1"/>
  <c r="K33" i="14"/>
  <c r="J18" i="26" s="1"/>
  <c r="L33" i="14"/>
  <c r="K18" i="26" s="1"/>
  <c r="N33" i="14"/>
  <c r="L18" i="26" s="1"/>
  <c r="O33" i="14"/>
  <c r="M18" i="26" s="1"/>
  <c r="Q33" i="14"/>
  <c r="N18" i="26"/>
  <c r="R33" i="14"/>
  <c r="O18" i="26" s="1"/>
  <c r="T33" i="14"/>
  <c r="P18" i="26" s="1"/>
  <c r="U33" i="14"/>
  <c r="Q18" i="26" s="1"/>
  <c r="AA33" i="14"/>
  <c r="U18" i="26" s="1"/>
  <c r="A3" i="11"/>
  <c r="J3" i="11"/>
  <c r="O3" i="11"/>
  <c r="T3" i="11"/>
  <c r="AB3" i="11"/>
  <c r="AB4" i="11"/>
  <c r="B10" i="11"/>
  <c r="B12" i="11"/>
  <c r="F29" i="11"/>
  <c r="G15" i="26" s="1"/>
  <c r="H29" i="11"/>
  <c r="H15" i="26" s="1"/>
  <c r="I29" i="11"/>
  <c r="I15" i="26"/>
  <c r="L29" i="11"/>
  <c r="K15" i="26" s="1"/>
  <c r="O29" i="11"/>
  <c r="M15" i="26" s="1"/>
  <c r="R29" i="11"/>
  <c r="O15" i="26" s="1"/>
  <c r="T29" i="11"/>
  <c r="P15" i="26" s="1"/>
  <c r="U29" i="11"/>
  <c r="Q15" i="26" s="1"/>
  <c r="AA29" i="11"/>
  <c r="U15" i="26" s="1"/>
  <c r="A3" i="13"/>
  <c r="J3" i="13"/>
  <c r="O3" i="13"/>
  <c r="T3" i="13"/>
  <c r="AB3" i="13"/>
  <c r="AB4" i="13"/>
  <c r="B22" i="13"/>
  <c r="E28" i="13"/>
  <c r="F13" i="26" s="1"/>
  <c r="F28" i="13"/>
  <c r="I28" i="13"/>
  <c r="I13" i="26" s="1"/>
  <c r="L28" i="13"/>
  <c r="K13" i="26" s="1"/>
  <c r="N28" i="13"/>
  <c r="L13" i="26" s="1"/>
  <c r="O28" i="13"/>
  <c r="M13" i="26" s="1"/>
  <c r="R28" i="13"/>
  <c r="O13" i="26" s="1"/>
  <c r="T28" i="13"/>
  <c r="P13" i="26" s="1"/>
  <c r="U28" i="13"/>
  <c r="Q13" i="26" s="1"/>
  <c r="AA28" i="13"/>
  <c r="U13" i="26" s="1"/>
  <c r="A3" i="12"/>
  <c r="J3" i="12"/>
  <c r="O3" i="12"/>
  <c r="T3" i="12"/>
  <c r="AB3" i="12"/>
  <c r="AB4" i="12"/>
  <c r="F25" i="12"/>
  <c r="I25" i="12"/>
  <c r="K25" i="12"/>
  <c r="J12" i="26" s="1"/>
  <c r="L25" i="12"/>
  <c r="K12" i="26" s="1"/>
  <c r="N25" i="12"/>
  <c r="L12" i="26" s="1"/>
  <c r="O25" i="12"/>
  <c r="M12" i="26" s="1"/>
  <c r="R25" i="12"/>
  <c r="O12" i="26" s="1"/>
  <c r="U25" i="12"/>
  <c r="Q12" i="26" s="1"/>
  <c r="Z25" i="12"/>
  <c r="AA25" i="12"/>
  <c r="U12" i="26" s="1"/>
  <c r="A3" i="10"/>
  <c r="J3" i="10"/>
  <c r="O3" i="10"/>
  <c r="T3" i="10"/>
  <c r="Y3" i="10"/>
  <c r="Y4" i="10"/>
  <c r="F24" i="10"/>
  <c r="G11" i="26" s="1"/>
  <c r="H24" i="10"/>
  <c r="H11" i="26" s="1"/>
  <c r="I24" i="10"/>
  <c r="I11" i="26" s="1"/>
  <c r="L24" i="10"/>
  <c r="K11" i="26" s="1"/>
  <c r="O24" i="10"/>
  <c r="M11" i="26" s="1"/>
  <c r="Q24" i="10"/>
  <c r="N11" i="26" s="1"/>
  <c r="R24" i="10"/>
  <c r="O11" i="26" s="1"/>
  <c r="T24" i="10"/>
  <c r="P11" i="26" s="1"/>
  <c r="U24" i="10"/>
  <c r="Q11" i="26" s="1"/>
  <c r="W24" i="10"/>
  <c r="R11" i="26" s="1"/>
  <c r="X24" i="10"/>
  <c r="S11" i="26" s="1"/>
  <c r="Z24" i="10"/>
  <c r="T11" i="26" s="1"/>
  <c r="AA24" i="10"/>
  <c r="U11" i="26" s="1"/>
  <c r="A3" i="8"/>
  <c r="J3" i="8"/>
  <c r="O3" i="8"/>
  <c r="T3" i="8"/>
  <c r="Y3" i="8"/>
  <c r="Y4" i="8"/>
  <c r="F33" i="8"/>
  <c r="G9" i="26" s="1"/>
  <c r="I33" i="8"/>
  <c r="I9" i="26" s="1"/>
  <c r="K33" i="8"/>
  <c r="J9" i="26" s="1"/>
  <c r="L33" i="8"/>
  <c r="K9" i="26" s="1"/>
  <c r="O33" i="8"/>
  <c r="M9" i="26" s="1"/>
  <c r="R33" i="8"/>
  <c r="O9" i="26" s="1"/>
  <c r="U33" i="8"/>
  <c r="Q9" i="26" s="1"/>
  <c r="X33" i="8"/>
  <c r="S9" i="26" s="1"/>
  <c r="Z33" i="8"/>
  <c r="T9" i="26" s="1"/>
  <c r="AA33" i="8"/>
  <c r="U9" i="26" s="1"/>
  <c r="A3" i="7"/>
  <c r="J3" i="7"/>
  <c r="O3" i="7"/>
  <c r="T3" i="7"/>
  <c r="Y3" i="7"/>
  <c r="Y4" i="7"/>
  <c r="F29" i="7"/>
  <c r="G8" i="26" s="1"/>
  <c r="I29" i="7"/>
  <c r="I8" i="26" s="1"/>
  <c r="L29" i="7"/>
  <c r="O29" i="7"/>
  <c r="M8" i="26" s="1"/>
  <c r="R29" i="7"/>
  <c r="O8" i="26" s="1"/>
  <c r="U29" i="7"/>
  <c r="X29" i="7"/>
  <c r="S8" i="26" s="1"/>
  <c r="AA29" i="7"/>
  <c r="U8" i="26" s="1"/>
  <c r="A3" i="26"/>
  <c r="G3" i="26"/>
  <c r="K3" i="26"/>
  <c r="O3" i="26"/>
  <c r="S3" i="26"/>
  <c r="S4" i="26"/>
  <c r="J17" i="33"/>
  <c r="H3" i="12" s="1"/>
  <c r="H30" i="19"/>
  <c r="H25" i="26" s="1"/>
  <c r="Z21" i="19"/>
  <c r="T24" i="26" s="1"/>
  <c r="Z30" i="15"/>
  <c r="T20" i="26" s="1"/>
  <c r="B24" i="17"/>
  <c r="N21" i="19"/>
  <c r="Q24" i="16"/>
  <c r="N21" i="26" s="1"/>
  <c r="Z24" i="16"/>
  <c r="T21" i="26" s="1"/>
  <c r="K30" i="19"/>
  <c r="J25" i="26" s="1"/>
  <c r="B25" i="19"/>
  <c r="K21" i="19"/>
  <c r="J24" i="26" s="1"/>
  <c r="N28" i="17"/>
  <c r="B21" i="17"/>
  <c r="B26" i="17"/>
  <c r="K28" i="17"/>
  <c r="J23" i="26" s="1"/>
  <c r="B16" i="17"/>
  <c r="N24" i="16"/>
  <c r="B13" i="16"/>
  <c r="B22" i="16"/>
  <c r="N30" i="15"/>
  <c r="B26" i="15"/>
  <c r="H30" i="15"/>
  <c r="H20" i="26" s="1"/>
  <c r="B17" i="19"/>
  <c r="E21" i="19"/>
  <c r="E28" i="17"/>
  <c r="F23" i="26" s="1"/>
  <c r="B21" i="15"/>
  <c r="Q30" i="15"/>
  <c r="N20" i="26" s="1"/>
  <c r="E24" i="16"/>
  <c r="F21" i="26" s="1"/>
  <c r="K29" i="7"/>
  <c r="J8" i="26" s="1"/>
  <c r="N29" i="7"/>
  <c r="L8" i="26" s="1"/>
  <c r="T29" i="7"/>
  <c r="P8" i="26" s="1"/>
  <c r="W29" i="7"/>
  <c r="R8" i="26" s="1"/>
  <c r="B31" i="8"/>
  <c r="N33" i="8"/>
  <c r="L9" i="26" s="1"/>
  <c r="Q33" i="8"/>
  <c r="T33" i="8"/>
  <c r="P9" i="26" s="1"/>
  <c r="Z28" i="13"/>
  <c r="T13" i="26" s="1"/>
  <c r="K16" i="14"/>
  <c r="J16" i="26" s="1"/>
  <c r="N8" i="26"/>
  <c r="Z29" i="7"/>
  <c r="T8" i="26" s="1"/>
  <c r="F9" i="26"/>
  <c r="E29" i="7"/>
  <c r="F8" i="26" s="1"/>
  <c r="K24" i="10"/>
  <c r="J11" i="26" s="1"/>
  <c r="H25" i="12"/>
  <c r="H12" i="26" s="1"/>
  <c r="T25" i="12"/>
  <c r="P12" i="26" s="1"/>
  <c r="K28" i="13"/>
  <c r="J13" i="26" s="1"/>
  <c r="E29" i="11"/>
  <c r="F15" i="26" s="1"/>
  <c r="B18" i="11"/>
  <c r="B22" i="11"/>
  <c r="B24" i="11"/>
  <c r="B27" i="11"/>
  <c r="K29" i="11"/>
  <c r="J15" i="26" s="1"/>
  <c r="N29" i="11"/>
  <c r="L15" i="26" s="1"/>
  <c r="Q29" i="11"/>
  <c r="N15" i="26" s="1"/>
  <c r="Z29" i="11"/>
  <c r="T15" i="26" s="1"/>
  <c r="Q22" i="14"/>
  <c r="N17" i="26" s="1"/>
  <c r="B25" i="14"/>
  <c r="B27" i="7"/>
  <c r="W33" i="8"/>
  <c r="R9" i="26" s="1"/>
  <c r="H28" i="13"/>
  <c r="H13" i="26" s="1"/>
  <c r="N24" i="10"/>
  <c r="L11" i="26" s="1"/>
  <c r="Q25" i="12"/>
  <c r="N12" i="26" s="1"/>
  <c r="Q28" i="13"/>
  <c r="N13" i="26" s="1"/>
  <c r="Z33" i="14"/>
  <c r="B20" i="14"/>
  <c r="B20" i="13"/>
  <c r="B15" i="13"/>
  <c r="B24" i="13"/>
  <c r="B26" i="13"/>
  <c r="B22" i="10"/>
  <c r="B15" i="10"/>
  <c r="B20" i="10"/>
  <c r="B27" i="8"/>
  <c r="B29" i="8"/>
  <c r="B14" i="8"/>
  <c r="B16" i="8"/>
  <c r="B22" i="8"/>
  <c r="B25" i="8"/>
  <c r="H33" i="8"/>
  <c r="H9" i="26" s="1"/>
  <c r="B16" i="7"/>
  <c r="H29" i="7"/>
  <c r="B10" i="16"/>
  <c r="B15" i="19"/>
  <c r="D41" i="26" l="1"/>
  <c r="C38" i="19"/>
  <c r="L35" i="23"/>
  <c r="K35" i="26" s="1"/>
  <c r="C30" i="19"/>
  <c r="S26" i="26"/>
  <c r="R32" i="7"/>
  <c r="O10" i="26" s="1"/>
  <c r="I32" i="7"/>
  <c r="I10" i="26" s="1"/>
  <c r="C28" i="13"/>
  <c r="E35" i="23"/>
  <c r="F35" i="26" s="1"/>
  <c r="F38" i="26" s="1"/>
  <c r="F35" i="23"/>
  <c r="G35" i="26" s="1"/>
  <c r="R35" i="23"/>
  <c r="O35" i="26" s="1"/>
  <c r="X35" i="23"/>
  <c r="S35" i="26" s="1"/>
  <c r="S38" i="26" s="1"/>
  <c r="C23" i="24"/>
  <c r="K35" i="23"/>
  <c r="J35" i="26" s="1"/>
  <c r="J38" i="26" s="1"/>
  <c r="D40" i="26"/>
  <c r="E40" i="26"/>
  <c r="G25" i="26"/>
  <c r="E25" i="26" s="1"/>
  <c r="F28" i="12"/>
  <c r="G14" i="26" s="1"/>
  <c r="C30" i="21"/>
  <c r="C29" i="18"/>
  <c r="C33" i="14"/>
  <c r="G13" i="26"/>
  <c r="E13" i="26" s="1"/>
  <c r="C16" i="14"/>
  <c r="Q35" i="23"/>
  <c r="N35" i="26" s="1"/>
  <c r="N38" i="26" s="1"/>
  <c r="N9" i="26"/>
  <c r="D9" i="26" s="1"/>
  <c r="Q32" i="7"/>
  <c r="N10" i="26" s="1"/>
  <c r="H3" i="17"/>
  <c r="H3" i="11"/>
  <c r="H3" i="15"/>
  <c r="H3" i="7"/>
  <c r="F3" i="26"/>
  <c r="N35" i="23"/>
  <c r="L35" i="26" s="1"/>
  <c r="L38" i="26" s="1"/>
  <c r="Z35" i="23"/>
  <c r="T35" i="26" s="1"/>
  <c r="T38" i="26" s="1"/>
  <c r="G12" i="26"/>
  <c r="O28" i="12"/>
  <c r="M14" i="26" s="1"/>
  <c r="X32" i="7"/>
  <c r="S10" i="26" s="1"/>
  <c r="S19" i="26" s="1"/>
  <c r="L32" i="7"/>
  <c r="K10" i="26" s="1"/>
  <c r="C28" i="17"/>
  <c r="C32" i="23"/>
  <c r="C21" i="19"/>
  <c r="C17" i="22"/>
  <c r="U32" i="7"/>
  <c r="Q10" i="26" s="1"/>
  <c r="C30" i="15"/>
  <c r="U28" i="12"/>
  <c r="Q14" i="26" s="1"/>
  <c r="C17" i="21"/>
  <c r="P38" i="26"/>
  <c r="R28" i="12"/>
  <c r="O14" i="26" s="1"/>
  <c r="C27" i="20"/>
  <c r="AA28" i="12"/>
  <c r="U14" i="26" s="1"/>
  <c r="I35" i="23"/>
  <c r="I35" i="26" s="1"/>
  <c r="I38" i="26" s="1"/>
  <c r="E24" i="26"/>
  <c r="C37" i="24"/>
  <c r="C33" i="24"/>
  <c r="C23" i="18"/>
  <c r="C29" i="7"/>
  <c r="C29" i="11"/>
  <c r="H3" i="20"/>
  <c r="O32" i="7"/>
  <c r="M10" i="26" s="1"/>
  <c r="M19" i="26" s="1"/>
  <c r="C22" i="14"/>
  <c r="C38" i="24"/>
  <c r="Z28" i="12"/>
  <c r="T14" i="26" s="1"/>
  <c r="E33" i="26"/>
  <c r="C24" i="16"/>
  <c r="C25" i="12"/>
  <c r="C20" i="19"/>
  <c r="F24" i="26"/>
  <c r="D24" i="26" s="1"/>
  <c r="C29" i="15"/>
  <c r="F20" i="26"/>
  <c r="D20" i="26" s="1"/>
  <c r="C27" i="13"/>
  <c r="T12" i="26"/>
  <c r="D12" i="26" s="1"/>
  <c r="T28" i="12"/>
  <c r="P14" i="26" s="1"/>
  <c r="K28" i="12"/>
  <c r="J14" i="26" s="1"/>
  <c r="C24" i="12"/>
  <c r="H32" i="7"/>
  <c r="H10" i="26" s="1"/>
  <c r="E32" i="7"/>
  <c r="F10" i="26" s="1"/>
  <c r="Q38" i="26"/>
  <c r="C37" i="19"/>
  <c r="C24" i="10"/>
  <c r="C33" i="8"/>
  <c r="F32" i="7"/>
  <c r="G10" i="26" s="1"/>
  <c r="N32" i="7"/>
  <c r="L10" i="26" s="1"/>
  <c r="C32" i="24"/>
  <c r="C31" i="23"/>
  <c r="W35" i="23"/>
  <c r="R35" i="26" s="1"/>
  <c r="R38" i="26" s="1"/>
  <c r="C29" i="22"/>
  <c r="C16" i="22"/>
  <c r="C29" i="21"/>
  <c r="D32" i="26"/>
  <c r="C16" i="21"/>
  <c r="C35" i="20"/>
  <c r="D33" i="26"/>
  <c r="D36" i="26"/>
  <c r="D31" i="26"/>
  <c r="E36" i="26"/>
  <c r="E31" i="26"/>
  <c r="E22" i="26"/>
  <c r="E9" i="26"/>
  <c r="E18" i="26"/>
  <c r="E32" i="26"/>
  <c r="I28" i="12"/>
  <c r="I14" i="26" s="1"/>
  <c r="C22" i="24"/>
  <c r="H8" i="26"/>
  <c r="D8" i="26" s="1"/>
  <c r="C21" i="14"/>
  <c r="C30" i="22"/>
  <c r="D34" i="26"/>
  <c r="H35" i="23"/>
  <c r="H35" i="26" s="1"/>
  <c r="H38" i="26" s="1"/>
  <c r="C28" i="18"/>
  <c r="I12" i="26"/>
  <c r="C29" i="19"/>
  <c r="D25" i="26"/>
  <c r="C22" i="18"/>
  <c r="C32" i="14"/>
  <c r="L17" i="26"/>
  <c r="D17" i="26" s="1"/>
  <c r="C15" i="14"/>
  <c r="Q28" i="12"/>
  <c r="N14" i="26" s="1"/>
  <c r="C32" i="8"/>
  <c r="K32" i="7"/>
  <c r="J10" i="26" s="1"/>
  <c r="Z32" i="7"/>
  <c r="T10" i="26" s="1"/>
  <c r="W32" i="7"/>
  <c r="R10" i="26" s="1"/>
  <c r="R19" i="26" s="1"/>
  <c r="H3" i="8"/>
  <c r="H3" i="18"/>
  <c r="H3" i="19"/>
  <c r="H3" i="23"/>
  <c r="H3" i="16"/>
  <c r="H3" i="22"/>
  <c r="H3" i="21"/>
  <c r="H3" i="24"/>
  <c r="H3" i="13"/>
  <c r="H3" i="14"/>
  <c r="H3" i="10"/>
  <c r="D21" i="26"/>
  <c r="E21" i="26"/>
  <c r="E29" i="26"/>
  <c r="C26" i="20"/>
  <c r="C36" i="20"/>
  <c r="E37" i="26"/>
  <c r="D37" i="26"/>
  <c r="U38" i="26"/>
  <c r="E34" i="26"/>
  <c r="G38" i="26"/>
  <c r="O38" i="26"/>
  <c r="K38" i="26"/>
  <c r="D29" i="26"/>
  <c r="E30" i="26"/>
  <c r="M38" i="26"/>
  <c r="D30" i="26"/>
  <c r="H26" i="26"/>
  <c r="E17" i="26"/>
  <c r="E16" i="26"/>
  <c r="D16" i="26"/>
  <c r="T18" i="26"/>
  <c r="D18" i="26" s="1"/>
  <c r="E15" i="26"/>
  <c r="D15" i="26"/>
  <c r="C28" i="11"/>
  <c r="E28" i="12"/>
  <c r="F14" i="26" s="1"/>
  <c r="H28" i="12"/>
  <c r="H14" i="26" s="1"/>
  <c r="L28" i="12"/>
  <c r="K14" i="26" s="1"/>
  <c r="N28" i="12"/>
  <c r="L14" i="26" s="1"/>
  <c r="D13" i="26"/>
  <c r="D11" i="26"/>
  <c r="E11" i="26"/>
  <c r="C23" i="10"/>
  <c r="K8" i="26"/>
  <c r="AA32" i="7"/>
  <c r="U10" i="26" s="1"/>
  <c r="C28" i="7"/>
  <c r="T32" i="7"/>
  <c r="P10" i="26" s="1"/>
  <c r="Q8" i="26"/>
  <c r="D22" i="26"/>
  <c r="T26" i="26"/>
  <c r="E20" i="26"/>
  <c r="P26" i="26"/>
  <c r="K26" i="26"/>
  <c r="R26" i="26"/>
  <c r="C23" i="16"/>
  <c r="Q26" i="26"/>
  <c r="U26" i="26"/>
  <c r="I26" i="26"/>
  <c r="C27" i="17"/>
  <c r="E23" i="26"/>
  <c r="J26" i="26"/>
  <c r="D23" i="26"/>
  <c r="AM11" i="7" l="1"/>
  <c r="AM11" i="15"/>
  <c r="AM11" i="21"/>
  <c r="AM11" i="10"/>
  <c r="AM11" i="16"/>
  <c r="AM11" i="22"/>
  <c r="AM11" i="19"/>
  <c r="AM11" i="12"/>
  <c r="AM11" i="18"/>
  <c r="AM11" i="23"/>
  <c r="AM11" i="11"/>
  <c r="AM11" i="8"/>
  <c r="AM11" i="14"/>
  <c r="AM11" i="20"/>
  <c r="AM11" i="13"/>
  <c r="AM11" i="17"/>
  <c r="AM11" i="24"/>
  <c r="E8" i="26"/>
  <c r="AM6" i="7" s="1"/>
  <c r="AM32" i="7"/>
  <c r="AM32" i="23"/>
  <c r="AM32" i="20"/>
  <c r="AM32" i="15"/>
  <c r="AM32" i="17"/>
  <c r="AM32" i="24"/>
  <c r="AM32" i="8"/>
  <c r="AM32" i="14"/>
  <c r="AM32" i="13"/>
  <c r="AM32" i="21"/>
  <c r="AM32" i="19"/>
  <c r="AM32" i="18"/>
  <c r="AM32" i="10"/>
  <c r="AM32" i="11"/>
  <c r="AM32" i="16"/>
  <c r="AM32" i="22"/>
  <c r="AM32" i="12"/>
  <c r="AM31" i="10"/>
  <c r="AM31" i="13"/>
  <c r="AM31" i="14"/>
  <c r="AM31" i="16"/>
  <c r="AM31" i="17"/>
  <c r="AM31" i="20"/>
  <c r="AM31" i="22"/>
  <c r="AM31" i="24"/>
  <c r="AM31" i="11"/>
  <c r="AM31" i="18"/>
  <c r="AM31" i="23"/>
  <c r="AM31" i="19"/>
  <c r="AM31" i="12"/>
  <c r="AM31" i="15"/>
  <c r="AM31" i="21"/>
  <c r="AM31" i="8"/>
  <c r="S27" i="26"/>
  <c r="S43" i="26" s="1"/>
  <c r="O19" i="26"/>
  <c r="O27" i="26" s="1"/>
  <c r="O43" i="26" s="1"/>
  <c r="AM7" i="7"/>
  <c r="AM7" i="20"/>
  <c r="AM7" i="12"/>
  <c r="AM7" i="10"/>
  <c r="AM7" i="11"/>
  <c r="AM7" i="16"/>
  <c r="AM7" i="19"/>
  <c r="AM7" i="22"/>
  <c r="AM7" i="8"/>
  <c r="AM7" i="13"/>
  <c r="AM7" i="15"/>
  <c r="AM7" i="17"/>
  <c r="AM7" i="21"/>
  <c r="AM7" i="24"/>
  <c r="AM7" i="14"/>
  <c r="AM7" i="18"/>
  <c r="AM7" i="23"/>
  <c r="I19" i="26"/>
  <c r="I27" i="26" s="1"/>
  <c r="I43" i="26" s="1"/>
  <c r="AM15" i="7"/>
  <c r="AM15" i="13"/>
  <c r="AM15" i="17"/>
  <c r="AM15" i="24"/>
  <c r="AM15" i="12"/>
  <c r="AM15" i="18"/>
  <c r="AM15" i="23"/>
  <c r="AM15" i="8"/>
  <c r="AM15" i="10"/>
  <c r="AM15" i="16"/>
  <c r="AM15" i="22"/>
  <c r="AM15" i="11"/>
  <c r="AM15" i="15"/>
  <c r="AM15" i="21"/>
  <c r="AM15" i="14"/>
  <c r="AM15" i="20"/>
  <c r="AM15" i="19"/>
  <c r="AM13" i="7"/>
  <c r="AM13" i="10"/>
  <c r="AM13" i="16"/>
  <c r="AM13" i="22"/>
  <c r="AM13" i="12"/>
  <c r="AM13" i="18"/>
  <c r="AM13" i="23"/>
  <c r="AM13" i="13"/>
  <c r="AM13" i="17"/>
  <c r="AM13" i="24"/>
  <c r="AM13" i="11"/>
  <c r="AM13" i="19"/>
  <c r="AM13" i="8"/>
  <c r="AM13" i="14"/>
  <c r="AM13" i="20"/>
  <c r="AM13" i="15"/>
  <c r="AM13" i="21"/>
  <c r="AM14" i="7"/>
  <c r="AM14" i="12"/>
  <c r="AM14" i="18"/>
  <c r="AM14" i="23"/>
  <c r="AM14" i="13"/>
  <c r="AM14" i="17"/>
  <c r="AM14" i="24"/>
  <c r="AM14" i="11"/>
  <c r="AM14" i="19"/>
  <c r="AM14" i="8"/>
  <c r="AM14" i="14"/>
  <c r="AM14" i="20"/>
  <c r="AM14" i="15"/>
  <c r="AM14" i="21"/>
  <c r="AM14" i="10"/>
  <c r="AM14" i="16"/>
  <c r="AM14" i="22"/>
  <c r="C28" i="12"/>
  <c r="AM29" i="7"/>
  <c r="AM29" i="12"/>
  <c r="AM29" i="18"/>
  <c r="AM29" i="21"/>
  <c r="AM29" i="23"/>
  <c r="AM29" i="13"/>
  <c r="AM29" i="16"/>
  <c r="AM29" i="22"/>
  <c r="AM29" i="11"/>
  <c r="AM29" i="15"/>
  <c r="AM29" i="19"/>
  <c r="AM29" i="8"/>
  <c r="AM29" i="10"/>
  <c r="AM29" i="14"/>
  <c r="AM29" i="17"/>
  <c r="AM29" i="20"/>
  <c r="AM29" i="24"/>
  <c r="AM26" i="7"/>
  <c r="AM26" i="11"/>
  <c r="AM26" i="13"/>
  <c r="AM26" i="15"/>
  <c r="AM26" i="17"/>
  <c r="AM26" i="21"/>
  <c r="AM26" i="24"/>
  <c r="AM26" i="12"/>
  <c r="AM26" i="14"/>
  <c r="AM26" i="18"/>
  <c r="AM26" i="20"/>
  <c r="AM26" i="23"/>
  <c r="AM26" i="10"/>
  <c r="AM26" i="16"/>
  <c r="AM26" i="19"/>
  <c r="AM26" i="22"/>
  <c r="AM26" i="8"/>
  <c r="AM24" i="7"/>
  <c r="AM24" i="10"/>
  <c r="AM24" i="16"/>
  <c r="AM24" i="22"/>
  <c r="AM24" i="14"/>
  <c r="AM24" i="11"/>
  <c r="AM24" i="8"/>
  <c r="AM24" i="17"/>
  <c r="AM24" i="12"/>
  <c r="AM24" i="15"/>
  <c r="AM24" i="21"/>
  <c r="AM24" i="20"/>
  <c r="AM24" i="19"/>
  <c r="AM24" i="13"/>
  <c r="AM24" i="24"/>
  <c r="AM24" i="18"/>
  <c r="AM24" i="23"/>
  <c r="AM22" i="7"/>
  <c r="AM22" i="10"/>
  <c r="AM22" i="12"/>
  <c r="AM22" i="13"/>
  <c r="AM22" i="11"/>
  <c r="AM22" i="14"/>
  <c r="AM22" i="15"/>
  <c r="AM22" i="16"/>
  <c r="AM22" i="18"/>
  <c r="AM22" i="17"/>
  <c r="AM22" i="19"/>
  <c r="AM22" i="20"/>
  <c r="AM22" i="21"/>
  <c r="AM22" i="22"/>
  <c r="AM22" i="23"/>
  <c r="AM22" i="24"/>
  <c r="AM22" i="8"/>
  <c r="AM20" i="7"/>
  <c r="AM20" i="13"/>
  <c r="AM20" i="17"/>
  <c r="AM20" i="24"/>
  <c r="AM20" i="21"/>
  <c r="AM20" i="22"/>
  <c r="AM20" i="11"/>
  <c r="AM20" i="19"/>
  <c r="AM20" i="8"/>
  <c r="AM20" i="15"/>
  <c r="AM20" i="10"/>
  <c r="AM20" i="12"/>
  <c r="AM20" i="23"/>
  <c r="AM20" i="14"/>
  <c r="AM20" i="20"/>
  <c r="AM20" i="16"/>
  <c r="AM20" i="18"/>
  <c r="AM18" i="7"/>
  <c r="AM18" i="13"/>
  <c r="AM18" i="15"/>
  <c r="AM18" i="17"/>
  <c r="AM18" i="21"/>
  <c r="AM18" i="24"/>
  <c r="AM18" i="10"/>
  <c r="AM18" i="11"/>
  <c r="AM18" i="16"/>
  <c r="AM18" i="19"/>
  <c r="AM18" i="22"/>
  <c r="AM18" i="8"/>
  <c r="AM18" i="12"/>
  <c r="AM18" i="14"/>
  <c r="AM18" i="18"/>
  <c r="AM18" i="20"/>
  <c r="AM18" i="23"/>
  <c r="AM16" i="7"/>
  <c r="AM16" i="10"/>
  <c r="AM16" i="13"/>
  <c r="AM16" i="14"/>
  <c r="AM16" i="16"/>
  <c r="AM16" i="17"/>
  <c r="AM16" i="20"/>
  <c r="AM16" i="22"/>
  <c r="AM16" i="24"/>
  <c r="AM16" i="12"/>
  <c r="AM16" i="11"/>
  <c r="AM16" i="15"/>
  <c r="AM16" i="18"/>
  <c r="AM16" i="19"/>
  <c r="AM16" i="21"/>
  <c r="AM16" i="23"/>
  <c r="AM16" i="8"/>
  <c r="AM12" i="7"/>
  <c r="AM12" i="10"/>
  <c r="AM12" i="11"/>
  <c r="AM12" i="16"/>
  <c r="AM12" i="19"/>
  <c r="AM12" i="22"/>
  <c r="AM12" i="8"/>
  <c r="AM12" i="15"/>
  <c r="AM12" i="17"/>
  <c r="AM12" i="21"/>
  <c r="AM12" i="24"/>
  <c r="AM12" i="12"/>
  <c r="AM12" i="18"/>
  <c r="AM12" i="23"/>
  <c r="AM12" i="13"/>
  <c r="AM12" i="14"/>
  <c r="AM12" i="20"/>
  <c r="AM10" i="7"/>
  <c r="AM10" i="14"/>
  <c r="AM10" i="20"/>
  <c r="AM10" i="11"/>
  <c r="AM10" i="19"/>
  <c r="AM10" i="8"/>
  <c r="AM10" i="13"/>
  <c r="AM10" i="17"/>
  <c r="AM10" i="24"/>
  <c r="AM10" i="12"/>
  <c r="AM10" i="18"/>
  <c r="AM10" i="23"/>
  <c r="AM10" i="10"/>
  <c r="AM10" i="16"/>
  <c r="AM10" i="22"/>
  <c r="AM10" i="15"/>
  <c r="AM10" i="21"/>
  <c r="AM8" i="7"/>
  <c r="AM8" i="10"/>
  <c r="AM8" i="12"/>
  <c r="AM8" i="13"/>
  <c r="AM8" i="11"/>
  <c r="AM8" i="14"/>
  <c r="AM8" i="15"/>
  <c r="AM8" i="16"/>
  <c r="AM8" i="18"/>
  <c r="AM8" i="17"/>
  <c r="AM8" i="19"/>
  <c r="AM8" i="20"/>
  <c r="AM8" i="21"/>
  <c r="AM8" i="22"/>
  <c r="AM8" i="23"/>
  <c r="AM8" i="24"/>
  <c r="AM8" i="8"/>
  <c r="AM6" i="14"/>
  <c r="AM6" i="12"/>
  <c r="AM6" i="18"/>
  <c r="AM6" i="23"/>
  <c r="AM6" i="17"/>
  <c r="AM6" i="11"/>
  <c r="AM6" i="19"/>
  <c r="AM6" i="8"/>
  <c r="AM30" i="7"/>
  <c r="AM30" i="13"/>
  <c r="AM30" i="15"/>
  <c r="AM30" i="17"/>
  <c r="AM30" i="21"/>
  <c r="AM30" i="24"/>
  <c r="AM30" i="10"/>
  <c r="AM30" i="11"/>
  <c r="AM30" i="16"/>
  <c r="AM30" i="19"/>
  <c r="AM30" i="22"/>
  <c r="AM30" i="8"/>
  <c r="AM30" i="12"/>
  <c r="AM30" i="14"/>
  <c r="AM30" i="18"/>
  <c r="AM30" i="20"/>
  <c r="AM30" i="23"/>
  <c r="AM28" i="10"/>
  <c r="AM28" i="13"/>
  <c r="AM28" i="14"/>
  <c r="AM28" i="16"/>
  <c r="AM28" i="17"/>
  <c r="AM28" i="20"/>
  <c r="AM28" i="22"/>
  <c r="AM28" i="24"/>
  <c r="AM28" i="19"/>
  <c r="AM28" i="21"/>
  <c r="AM28" i="8"/>
  <c r="AM28" i="12"/>
  <c r="AM28" i="11"/>
  <c r="AM28" i="15"/>
  <c r="AM28" i="18"/>
  <c r="AM28" i="23"/>
  <c r="AM27" i="7"/>
  <c r="AM27" i="10"/>
  <c r="AM27" i="11"/>
  <c r="AM27" i="16"/>
  <c r="AM27" i="19"/>
  <c r="AM27" i="22"/>
  <c r="AM27" i="8"/>
  <c r="AM27" i="13"/>
  <c r="AM27" i="15"/>
  <c r="AM27" i="17"/>
  <c r="AM27" i="21"/>
  <c r="AM27" i="24"/>
  <c r="AM27" i="12"/>
  <c r="AM27" i="14"/>
  <c r="AM27" i="18"/>
  <c r="AM27" i="20"/>
  <c r="AM27" i="23"/>
  <c r="AM25" i="7"/>
  <c r="AM25" i="14"/>
  <c r="AM25" i="20"/>
  <c r="AM25" i="13"/>
  <c r="AM25" i="24"/>
  <c r="AM25" i="18"/>
  <c r="AM25" i="22"/>
  <c r="AM25" i="15"/>
  <c r="AM25" i="21"/>
  <c r="AM25" i="11"/>
  <c r="AM25" i="19"/>
  <c r="AM25" i="8"/>
  <c r="AM25" i="17"/>
  <c r="AM25" i="12"/>
  <c r="AM25" i="23"/>
  <c r="AM25" i="10"/>
  <c r="AM25" i="16"/>
  <c r="AM23" i="7"/>
  <c r="AM23" i="10"/>
  <c r="AM23" i="12"/>
  <c r="AM23" i="13"/>
  <c r="AM23" i="11"/>
  <c r="AM23" i="14"/>
  <c r="AM23" i="15"/>
  <c r="AM23" i="16"/>
  <c r="AM23" i="18"/>
  <c r="AM23" i="17"/>
  <c r="AM23" i="19"/>
  <c r="AM23" i="20"/>
  <c r="AM23" i="21"/>
  <c r="AM23" i="22"/>
  <c r="AM23" i="23"/>
  <c r="AM23" i="24"/>
  <c r="AM23" i="8"/>
  <c r="AM21" i="7"/>
  <c r="AM21" i="12"/>
  <c r="AM21" i="8"/>
  <c r="AM21" i="11"/>
  <c r="AM21" i="19"/>
  <c r="AM21" i="14"/>
  <c r="AM21" i="20"/>
  <c r="AM21" i="15"/>
  <c r="AM21" i="21"/>
  <c r="AM21" i="10"/>
  <c r="AM21" i="16"/>
  <c r="AM21" i="22"/>
  <c r="AM21" i="18"/>
  <c r="AM21" i="23"/>
  <c r="AM21" i="13"/>
  <c r="AM21" i="17"/>
  <c r="AM21" i="24"/>
  <c r="AM19" i="7"/>
  <c r="AM19" i="12"/>
  <c r="AM19" i="14"/>
  <c r="AM19" i="18"/>
  <c r="AM19" i="20"/>
  <c r="AM19" i="23"/>
  <c r="AM19" i="11"/>
  <c r="AM19" i="19"/>
  <c r="AM19" i="8"/>
  <c r="AM19" i="13"/>
  <c r="AM19" i="15"/>
  <c r="AM19" i="17"/>
  <c r="AM19" i="21"/>
  <c r="AM19" i="24"/>
  <c r="AM19" i="10"/>
  <c r="AM19" i="16"/>
  <c r="AM19" i="22"/>
  <c r="AM17" i="7"/>
  <c r="AM17" i="12"/>
  <c r="AM17" i="11"/>
  <c r="AM17" i="15"/>
  <c r="AM17" i="18"/>
  <c r="AM17" i="19"/>
  <c r="AM17" i="21"/>
  <c r="AM17" i="23"/>
  <c r="AM17" i="8"/>
  <c r="AM17" i="10"/>
  <c r="AM17" i="13"/>
  <c r="AM17" i="14"/>
  <c r="AM17" i="16"/>
  <c r="AM17" i="17"/>
  <c r="AM17" i="20"/>
  <c r="AM17" i="22"/>
  <c r="AM17" i="24"/>
  <c r="T28" i="33"/>
  <c r="AM28" i="7"/>
  <c r="T31" i="33"/>
  <c r="AM31" i="7"/>
  <c r="G26" i="26"/>
  <c r="G19" i="26"/>
  <c r="X28" i="26"/>
  <c r="X31" i="26"/>
  <c r="T32" i="33"/>
  <c r="X32" i="26"/>
  <c r="T30" i="33"/>
  <c r="X30" i="26"/>
  <c r="T29" i="33"/>
  <c r="X29" i="26"/>
  <c r="T26" i="33"/>
  <c r="X26" i="26"/>
  <c r="T24" i="33"/>
  <c r="X24" i="26"/>
  <c r="T22" i="33"/>
  <c r="X22" i="26"/>
  <c r="T20" i="33"/>
  <c r="X20" i="26"/>
  <c r="T14" i="33"/>
  <c r="X14" i="26"/>
  <c r="T13" i="33"/>
  <c r="X13" i="26"/>
  <c r="T10" i="33"/>
  <c r="X10" i="26"/>
  <c r="T21" i="33"/>
  <c r="X21" i="26"/>
  <c r="T11" i="33"/>
  <c r="X11" i="26"/>
  <c r="T16" i="33"/>
  <c r="X16" i="26"/>
  <c r="T8" i="33"/>
  <c r="X8" i="26"/>
  <c r="T17" i="33"/>
  <c r="X17" i="26"/>
  <c r="T18" i="33"/>
  <c r="X18" i="26"/>
  <c r="T12" i="33"/>
  <c r="X12" i="26"/>
  <c r="T23" i="33"/>
  <c r="X23" i="26"/>
  <c r="T15" i="33"/>
  <c r="X15" i="26"/>
  <c r="T6" i="33"/>
  <c r="X6" i="26"/>
  <c r="T19" i="33"/>
  <c r="X19" i="26"/>
  <c r="E12" i="26"/>
  <c r="T25" i="33"/>
  <c r="X25" i="26"/>
  <c r="T27" i="33"/>
  <c r="X27" i="26"/>
  <c r="T7" i="33"/>
  <c r="X7" i="26"/>
  <c r="C32" i="7"/>
  <c r="E35" i="26"/>
  <c r="C35" i="23"/>
  <c r="Q19" i="26"/>
  <c r="Q27" i="26" s="1"/>
  <c r="U19" i="26"/>
  <c r="U27" i="26" s="1"/>
  <c r="U43" i="26" s="1"/>
  <c r="J19" i="26"/>
  <c r="J27" i="26" s="1"/>
  <c r="F26" i="26"/>
  <c r="D26" i="26" s="1"/>
  <c r="M27" i="26"/>
  <c r="P19" i="26"/>
  <c r="P27" i="26" s="1"/>
  <c r="P43" i="26" s="1"/>
  <c r="C27" i="12"/>
  <c r="H19" i="26"/>
  <c r="H27" i="26" s="1"/>
  <c r="H43" i="26" s="1"/>
  <c r="C31" i="7"/>
  <c r="D35" i="26"/>
  <c r="C34" i="23"/>
  <c r="K19" i="26"/>
  <c r="T19" i="26"/>
  <c r="T27" i="26" s="1"/>
  <c r="T43" i="26" s="1"/>
  <c r="L19" i="26"/>
  <c r="L27" i="26" s="1"/>
  <c r="L43" i="26" s="1"/>
  <c r="N19" i="26"/>
  <c r="N27" i="26" s="1"/>
  <c r="N43" i="26" s="1"/>
  <c r="D10" i="26"/>
  <c r="R27" i="26"/>
  <c r="R43" i="26" s="1"/>
  <c r="D14" i="26"/>
  <c r="F19" i="26"/>
  <c r="D38" i="26"/>
  <c r="AM6" i="24" l="1"/>
  <c r="AM6" i="22"/>
  <c r="AM6" i="16"/>
  <c r="AM6" i="13"/>
  <c r="AM6" i="21"/>
  <c r="AM6" i="20"/>
  <c r="AM6" i="10"/>
  <c r="AM6" i="15"/>
  <c r="AM9" i="7"/>
  <c r="AM9" i="10"/>
  <c r="AM9" i="11"/>
  <c r="AM9" i="16"/>
  <c r="AM9" i="19"/>
  <c r="AM9" i="22"/>
  <c r="AM9" i="8"/>
  <c r="AM9" i="12"/>
  <c r="AM9" i="14"/>
  <c r="AM9" i="18"/>
  <c r="AM9" i="20"/>
  <c r="AM9" i="23"/>
  <c r="AM9" i="13"/>
  <c r="AM9" i="15"/>
  <c r="AM9" i="17"/>
  <c r="AM9" i="21"/>
  <c r="AM9" i="24"/>
  <c r="G27" i="26"/>
  <c r="G43" i="26" s="1"/>
  <c r="T9" i="33"/>
  <c r="X9" i="26"/>
  <c r="F27" i="26"/>
  <c r="F43" i="26" s="1"/>
  <c r="K27" i="26"/>
  <c r="K43" i="26" s="1"/>
  <c r="D19" i="26"/>
  <c r="J43" i="26"/>
  <c r="D27" i="26" l="1"/>
  <c r="D43" i="26" s="1"/>
  <c r="E43" i="26"/>
  <c r="E3" i="12" s="1"/>
  <c r="E3" i="18" l="1"/>
  <c r="E3" i="14"/>
  <c r="E3" i="15"/>
  <c r="E3" i="11"/>
  <c r="E3" i="22"/>
  <c r="D3" i="26"/>
  <c r="E3" i="17"/>
  <c r="E3" i="16"/>
  <c r="E3" i="19"/>
  <c r="E3" i="20"/>
  <c r="E3" i="24"/>
  <c r="E3" i="23"/>
  <c r="E3" i="13"/>
  <c r="E3" i="10"/>
  <c r="E3" i="21"/>
  <c r="B14" i="33"/>
  <c r="E3" i="7"/>
  <c r="E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700-000001000000}">
      <text>
        <r>
          <rPr>
            <sz val="12"/>
            <color indexed="81"/>
            <rFont val="ＭＳ Ｐゴシック"/>
            <family val="3"/>
            <charset val="128"/>
          </rPr>
          <t>チラシに表記のお名前をご入力ください。</t>
        </r>
      </text>
    </comment>
    <comment ref="B12" authorId="0" shapeId="0" xr:uid="{00000000-0006-0000-0700-000002000000}">
      <text>
        <r>
          <rPr>
            <sz val="12"/>
            <color indexed="81"/>
            <rFont val="ＭＳ Ｐゴシック"/>
            <family val="3"/>
            <charset val="128"/>
          </rPr>
          <t>チラシのタイトル、概要をご入力ください。</t>
        </r>
      </text>
    </comment>
    <comment ref="B14" authorId="0" shapeId="0" xr:uid="{00000000-0006-0000-0700-000003000000}">
      <text>
        <r>
          <rPr>
            <sz val="14"/>
            <color indexed="81"/>
            <rFont val="ＭＳ Ｐゴシック"/>
            <family val="3"/>
            <charset val="128"/>
          </rPr>
          <t>配布希望地区のシートに折込数を入力すると、自動的に表示されます。</t>
        </r>
      </text>
    </comment>
    <comment ref="B17" authorId="0" shapeId="0" xr:uid="{A98CFB13-B58E-439B-AFA2-5ECAADE10EAC}">
      <text>
        <r>
          <rPr>
            <sz val="12"/>
            <color indexed="81"/>
            <rFont val="MS P ゴシック"/>
            <family val="3"/>
            <charset val="128"/>
          </rPr>
          <t xml:space="preserve">0(ゼロ)を入力しても〇印が表示されます。
</t>
        </r>
      </text>
    </comment>
  </commentList>
</comments>
</file>

<file path=xl/sharedStrings.xml><?xml version="1.0" encoding="utf-8"?>
<sst xmlns="http://schemas.openxmlformats.org/spreadsheetml/2006/main" count="3089" uniqueCount="1100">
  <si>
    <t xml:space="preserve">    (1)医業、歯科医業、病院、診療所、助産所などの広告は医療法に定められた事項以外は広</t>
    <rPh sb="7" eb="9">
      <t>イギョウ</t>
    </rPh>
    <rPh sb="10" eb="13">
      <t>シカイ</t>
    </rPh>
    <rPh sb="13" eb="14">
      <t>ギョウ</t>
    </rPh>
    <rPh sb="15" eb="17">
      <t>ビョウイン</t>
    </rPh>
    <rPh sb="18" eb="20">
      <t>シンリョウ</t>
    </rPh>
    <rPh sb="20" eb="21">
      <t>ジョ</t>
    </rPh>
    <rPh sb="22" eb="24">
      <t>ジョサン</t>
    </rPh>
    <rPh sb="24" eb="25">
      <t>ジョ</t>
    </rPh>
    <rPh sb="28" eb="30">
      <t>コウコク</t>
    </rPh>
    <rPh sb="31" eb="34">
      <t>イリョウホウ</t>
    </rPh>
    <rPh sb="35" eb="36">
      <t>サダ</t>
    </rPh>
    <rPh sb="40" eb="42">
      <t>ジコウ</t>
    </rPh>
    <rPh sb="42" eb="44">
      <t>イガイ</t>
    </rPh>
    <rPh sb="45" eb="46">
      <t>コウコク</t>
    </rPh>
    <phoneticPr fontId="3"/>
  </si>
  <si>
    <t xml:space="preserve">  　　告できない。あん摩業・マッサージ業、柔道整復業などの広告についても関係法規に定め</t>
    <rPh sb="4" eb="5">
      <t>コク</t>
    </rPh>
    <rPh sb="12" eb="13">
      <t>マ</t>
    </rPh>
    <rPh sb="13" eb="14">
      <t>ギョウ</t>
    </rPh>
    <rPh sb="20" eb="21">
      <t>ギョウ</t>
    </rPh>
    <rPh sb="22" eb="24">
      <t>ジュウドウ</t>
    </rPh>
    <rPh sb="24" eb="26">
      <t>セイフク</t>
    </rPh>
    <rPh sb="26" eb="27">
      <t>ギョウ</t>
    </rPh>
    <rPh sb="30" eb="32">
      <t>コウコク</t>
    </rPh>
    <rPh sb="37" eb="39">
      <t>カンケイ</t>
    </rPh>
    <rPh sb="39" eb="41">
      <t>ホウキ</t>
    </rPh>
    <rPh sb="42" eb="43">
      <t>サダ</t>
    </rPh>
    <phoneticPr fontId="3"/>
  </si>
  <si>
    <t xml:space="preserve">  　　られた事項以外は広告できない。</t>
    <rPh sb="7" eb="9">
      <t>ジコウ</t>
    </rPh>
    <rPh sb="9" eb="11">
      <t>イガイ</t>
    </rPh>
    <rPh sb="12" eb="14">
      <t>コウコク</t>
    </rPh>
    <phoneticPr fontId="3"/>
  </si>
  <si>
    <t xml:space="preserve">    (2)医薬品、医薬部外品、化粧品、医療用具の広告は、「医薬品等適正広告基準」の範囲内</t>
    <rPh sb="7" eb="10">
      <t>イヤクヒン</t>
    </rPh>
    <rPh sb="11" eb="16">
      <t>イヤクブガイヒン</t>
    </rPh>
    <rPh sb="17" eb="20">
      <t>ケショウヒン</t>
    </rPh>
    <rPh sb="21" eb="23">
      <t>イリョウ</t>
    </rPh>
    <rPh sb="23" eb="25">
      <t>ヨウグ</t>
    </rPh>
    <rPh sb="26" eb="28">
      <t>コウコク</t>
    </rPh>
    <rPh sb="31" eb="34">
      <t>イヤクヒン</t>
    </rPh>
    <rPh sb="34" eb="35">
      <t>トウ</t>
    </rPh>
    <rPh sb="35" eb="37">
      <t>テキセイ</t>
    </rPh>
    <rPh sb="37" eb="39">
      <t>コウコク</t>
    </rPh>
    <rPh sb="39" eb="41">
      <t>キジュン</t>
    </rPh>
    <rPh sb="43" eb="46">
      <t>ハンイナイ</t>
    </rPh>
    <phoneticPr fontId="3"/>
  </si>
  <si>
    <t xml:space="preserve">  　　でしか広告できない。</t>
    <rPh sb="7" eb="9">
      <t>コウコク</t>
    </rPh>
    <phoneticPr fontId="3"/>
  </si>
  <si>
    <t xml:space="preserve">    (3)健康食品の広告は医薬品的効能・効果の表示ができない。</t>
    <rPh sb="7" eb="11">
      <t>ケンコウショクヒン</t>
    </rPh>
    <rPh sb="12" eb="14">
      <t>コウコク</t>
    </rPh>
    <rPh sb="15" eb="18">
      <t>イヤクヒン</t>
    </rPh>
    <rPh sb="18" eb="19">
      <t>テキ</t>
    </rPh>
    <rPh sb="19" eb="21">
      <t>コウノウ</t>
    </rPh>
    <rPh sb="22" eb="24">
      <t>コウカ</t>
    </rPh>
    <rPh sb="25" eb="27">
      <t>ヒョウジ</t>
    </rPh>
    <phoneticPr fontId="3"/>
  </si>
  <si>
    <t>１．国際条約、国内法規、条例に違反する広告</t>
    <rPh sb="2" eb="4">
      <t>コクサイ</t>
    </rPh>
    <rPh sb="4" eb="6">
      <t>ジョウヤク</t>
    </rPh>
    <rPh sb="7" eb="9">
      <t>コクナイ</t>
    </rPh>
    <rPh sb="9" eb="11">
      <t>ホウキ</t>
    </rPh>
    <rPh sb="12" eb="14">
      <t>ジョウレイ</t>
    </rPh>
    <rPh sb="15" eb="17">
      <t>イハン</t>
    </rPh>
    <rPh sb="19" eb="21">
      <t>コウコク</t>
    </rPh>
    <phoneticPr fontId="3"/>
  </si>
  <si>
    <t>９．医薬品等を否定する内容や迷信に類する非科学的な広告</t>
    <rPh sb="2" eb="5">
      <t>イヤクヒン</t>
    </rPh>
    <rPh sb="5" eb="6">
      <t>トウ</t>
    </rPh>
    <rPh sb="7" eb="9">
      <t>ヒテイ</t>
    </rPh>
    <rPh sb="11" eb="13">
      <t>ナイヨウ</t>
    </rPh>
    <rPh sb="14" eb="16">
      <t>メイシン</t>
    </rPh>
    <rPh sb="17" eb="18">
      <t>ルイ</t>
    </rPh>
    <rPh sb="20" eb="24">
      <t>ヒカガクテキ</t>
    </rPh>
    <rPh sb="25" eb="27">
      <t>コウコク</t>
    </rPh>
    <phoneticPr fontId="3"/>
  </si>
  <si>
    <t>２．広告主の所在、内容が不明確な広告</t>
    <rPh sb="2" eb="5">
      <t>コウコクヌシ</t>
    </rPh>
    <rPh sb="6" eb="8">
      <t>ショザイ</t>
    </rPh>
    <rPh sb="9" eb="11">
      <t>ナイヨウ</t>
    </rPh>
    <rPh sb="12" eb="15">
      <t>フメイカク</t>
    </rPh>
    <rPh sb="16" eb="18">
      <t>コウコク</t>
    </rPh>
    <phoneticPr fontId="3"/>
  </si>
  <si>
    <t>　　　広告主の事業所名（責任者の名前）、所在地、連絡先の記載がないもの。</t>
    <rPh sb="3" eb="6">
      <t>コウコクヌシ</t>
    </rPh>
    <rPh sb="7" eb="10">
      <t>ジギョウショ</t>
    </rPh>
    <rPh sb="10" eb="11">
      <t>メイ</t>
    </rPh>
    <rPh sb="12" eb="15">
      <t>セキニンシャ</t>
    </rPh>
    <rPh sb="16" eb="18">
      <t>ナマエ</t>
    </rPh>
    <rPh sb="20" eb="23">
      <t>ショザイチ</t>
    </rPh>
    <rPh sb="24" eb="27">
      <t>レンラクサキ</t>
    </rPh>
    <rPh sb="28" eb="30">
      <t>キサイ</t>
    </rPh>
    <phoneticPr fontId="3"/>
  </si>
  <si>
    <t>10．金融関係の広告</t>
    <rPh sb="3" eb="5">
      <t>キンユウ</t>
    </rPh>
    <rPh sb="5" eb="7">
      <t>カンケイ</t>
    </rPh>
    <rPh sb="8" eb="10">
      <t>コウコク</t>
    </rPh>
    <phoneticPr fontId="3"/>
  </si>
  <si>
    <t>　　　広告の内容が不明確なもの。</t>
    <rPh sb="3" eb="5">
      <t>コウコク</t>
    </rPh>
    <rPh sb="6" eb="8">
      <t>ナイヨウ</t>
    </rPh>
    <rPh sb="9" eb="12">
      <t>フメイカク</t>
    </rPh>
    <phoneticPr fontId="3"/>
  </si>
  <si>
    <t xml:space="preserve">   「貸金業の規制に関する法律」に定められた利率や登録番号など必要な表示事項が記載され</t>
    <rPh sb="4" eb="6">
      <t>カシキン</t>
    </rPh>
    <rPh sb="6" eb="7">
      <t>ギョウ</t>
    </rPh>
    <rPh sb="8" eb="10">
      <t>キセイ</t>
    </rPh>
    <rPh sb="11" eb="12">
      <t>カン</t>
    </rPh>
    <rPh sb="14" eb="16">
      <t>ホウリツ</t>
    </rPh>
    <rPh sb="18" eb="19">
      <t>サダ</t>
    </rPh>
    <rPh sb="23" eb="25">
      <t>リリツ</t>
    </rPh>
    <rPh sb="26" eb="30">
      <t>トウロクバンゴウ</t>
    </rPh>
    <rPh sb="32" eb="34">
      <t>ヒツヨウ</t>
    </rPh>
    <rPh sb="35" eb="37">
      <t>ヒョウジ</t>
    </rPh>
    <rPh sb="37" eb="39">
      <t>ジコウ</t>
    </rPh>
    <rPh sb="40" eb="42">
      <t>キサイ</t>
    </rPh>
    <phoneticPr fontId="3"/>
  </si>
  <si>
    <t xml:space="preserve">    ていないもの。</t>
    <phoneticPr fontId="3"/>
  </si>
  <si>
    <t>３．社会風紀を乱すおそれのある広告</t>
    <rPh sb="2" eb="4">
      <t>シャカイ</t>
    </rPh>
    <rPh sb="4" eb="6">
      <t>フウキ</t>
    </rPh>
    <rPh sb="7" eb="8">
      <t>ミダ</t>
    </rPh>
    <rPh sb="13" eb="17">
      <t>アルコウコク</t>
    </rPh>
    <phoneticPr fontId="3"/>
  </si>
  <si>
    <t xml:space="preserve">    島根県貸金業協会会員又は日本貸金業協会会員登録番号が記載されていないもの。</t>
    <rPh sb="4" eb="7">
      <t>シマネケン</t>
    </rPh>
    <rPh sb="7" eb="8">
      <t>カ</t>
    </rPh>
    <rPh sb="8" eb="9">
      <t>キン</t>
    </rPh>
    <rPh sb="9" eb="10">
      <t>ギョウ</t>
    </rPh>
    <rPh sb="10" eb="12">
      <t>キョウカイ</t>
    </rPh>
    <rPh sb="12" eb="14">
      <t>カイイン</t>
    </rPh>
    <rPh sb="14" eb="15">
      <t>マタ</t>
    </rPh>
    <rPh sb="16" eb="18">
      <t>ニホン</t>
    </rPh>
    <rPh sb="18" eb="19">
      <t>カ</t>
    </rPh>
    <rPh sb="19" eb="20">
      <t>キン</t>
    </rPh>
    <rPh sb="20" eb="21">
      <t>ギョウ</t>
    </rPh>
    <rPh sb="21" eb="23">
      <t>キョウカイ</t>
    </rPh>
    <rPh sb="23" eb="25">
      <t>カイイン</t>
    </rPh>
    <rPh sb="25" eb="27">
      <t>トウロク</t>
    </rPh>
    <rPh sb="27" eb="29">
      <t>バンゴウ</t>
    </rPh>
    <rPh sb="30" eb="32">
      <t>キサイ</t>
    </rPh>
    <phoneticPr fontId="3"/>
  </si>
  <si>
    <t>11．中傷ひぼう広告</t>
    <rPh sb="3" eb="5">
      <t>チュウショウ</t>
    </rPh>
    <rPh sb="8" eb="10">
      <t>コウコク</t>
    </rPh>
    <phoneticPr fontId="3"/>
  </si>
  <si>
    <t>　　広告主の一方的主張、もしくは主観的意図、表現がみられ、結果的に他者をひぼう、名誉、</t>
    <rPh sb="2" eb="5">
      <t>コウコクヌシ</t>
    </rPh>
    <rPh sb="6" eb="9">
      <t>イッポウテキ</t>
    </rPh>
    <rPh sb="9" eb="11">
      <t>シュチョウ</t>
    </rPh>
    <rPh sb="16" eb="19">
      <t>シュカンテキ</t>
    </rPh>
    <rPh sb="19" eb="21">
      <t>イト</t>
    </rPh>
    <rPh sb="22" eb="24">
      <t>ヒョウゲン</t>
    </rPh>
    <rPh sb="29" eb="32">
      <t>ケッカテキ</t>
    </rPh>
    <rPh sb="33" eb="35">
      <t>タシャ</t>
    </rPh>
    <rPh sb="40" eb="42">
      <t>メイヨ</t>
    </rPh>
    <phoneticPr fontId="3"/>
  </si>
  <si>
    <t>　　信用を傷つけるおそれがある表現。</t>
    <rPh sb="2" eb="3">
      <t>シン</t>
    </rPh>
    <rPh sb="3" eb="4">
      <t>ヨウ</t>
    </rPh>
    <rPh sb="5" eb="6">
      <t>キズ</t>
    </rPh>
    <rPh sb="13" eb="17">
      <t>アルヒョウゲン</t>
    </rPh>
    <phoneticPr fontId="3"/>
  </si>
  <si>
    <t>４．虚偽誇大な表現を用いた広告</t>
    <rPh sb="2" eb="4">
      <t>キョギ</t>
    </rPh>
    <rPh sb="4" eb="6">
      <t>コダイ</t>
    </rPh>
    <rPh sb="7" eb="9">
      <t>ヒョウゲン</t>
    </rPh>
    <rPh sb="10" eb="11">
      <t>モチ</t>
    </rPh>
    <rPh sb="13" eb="15">
      <t>コウコク</t>
    </rPh>
    <phoneticPr fontId="3"/>
  </si>
  <si>
    <t>　　　（１）「日本一」等の最高・最大級の表現、「確実に儲かる」等断定的表現を</t>
    <rPh sb="7" eb="10">
      <t>ニホンイチ</t>
    </rPh>
    <rPh sb="11" eb="12">
      <t>トウ</t>
    </rPh>
    <rPh sb="13" eb="15">
      <t>サイコウ</t>
    </rPh>
    <rPh sb="16" eb="18">
      <t>サイダイ</t>
    </rPh>
    <rPh sb="18" eb="19">
      <t>キュウ</t>
    </rPh>
    <rPh sb="20" eb="22">
      <t>ヒョウゲン</t>
    </rPh>
    <rPh sb="24" eb="26">
      <t>カクジツ</t>
    </rPh>
    <rPh sb="27" eb="28">
      <t>モウ</t>
    </rPh>
    <rPh sb="31" eb="32">
      <t>トウ</t>
    </rPh>
    <rPh sb="32" eb="35">
      <t>ダンテイテキ</t>
    </rPh>
    <rPh sb="35" eb="37">
      <t>ヒョウゲン</t>
    </rPh>
    <phoneticPr fontId="3"/>
  </si>
  <si>
    <t>12．政治的な広告</t>
    <rPh sb="3" eb="6">
      <t>セイジテキ</t>
    </rPh>
    <rPh sb="7" eb="9">
      <t>コウコク</t>
    </rPh>
    <phoneticPr fontId="3"/>
  </si>
  <si>
    <t xml:space="preserve">      　　　確実な事実の裏付けがなく使用されたもの。</t>
    <rPh sb="9" eb="11">
      <t>カクジツ</t>
    </rPh>
    <rPh sb="12" eb="14">
      <t>ジジツ</t>
    </rPh>
    <rPh sb="15" eb="16">
      <t>ウラ</t>
    </rPh>
    <rPh sb="16" eb="17">
      <t>ツ</t>
    </rPh>
    <rPh sb="21" eb="23">
      <t>シヨウ</t>
    </rPh>
    <phoneticPr fontId="3"/>
  </si>
  <si>
    <t>　　行政や政治問題について、極端な主義主張を述べたもの。また、立候補が予測されている人</t>
    <rPh sb="2" eb="4">
      <t>ギョウセイ</t>
    </rPh>
    <rPh sb="5" eb="7">
      <t>セイジ</t>
    </rPh>
    <rPh sb="7" eb="9">
      <t>モンダイ</t>
    </rPh>
    <rPh sb="14" eb="16">
      <t>キョクタン</t>
    </rPh>
    <rPh sb="17" eb="19">
      <t>シュギ</t>
    </rPh>
    <rPh sb="19" eb="21">
      <t>シュチョウ</t>
    </rPh>
    <rPh sb="22" eb="23">
      <t>ノ</t>
    </rPh>
    <rPh sb="31" eb="34">
      <t>リッコウホ</t>
    </rPh>
    <rPh sb="35" eb="37">
      <t>ヨソク</t>
    </rPh>
    <rPh sb="42" eb="43">
      <t>ヒト</t>
    </rPh>
    <phoneticPr fontId="3"/>
  </si>
  <si>
    <t>　　　（２）不当な「二重価格表示広告」、「おとり広告」。</t>
    <rPh sb="6" eb="8">
      <t>フトウ</t>
    </rPh>
    <rPh sb="10" eb="14">
      <t>ニジュウカカク</t>
    </rPh>
    <rPh sb="14" eb="16">
      <t>ヒョウジ</t>
    </rPh>
    <rPh sb="16" eb="18">
      <t>コウコク</t>
    </rPh>
    <rPh sb="24" eb="26">
      <t>コウコク</t>
    </rPh>
    <phoneticPr fontId="3"/>
  </si>
  <si>
    <t>　　物の名前を記載するなど、選挙の事前運動と推量されるもの。また、社会問題となっている</t>
    <rPh sb="2" eb="3">
      <t>モノ</t>
    </rPh>
    <rPh sb="4" eb="6">
      <t>ナマエ</t>
    </rPh>
    <rPh sb="7" eb="9">
      <t>キサイ</t>
    </rPh>
    <rPh sb="14" eb="16">
      <t>センキョ</t>
    </rPh>
    <rPh sb="17" eb="19">
      <t>ジゼン</t>
    </rPh>
    <rPh sb="19" eb="21">
      <t>ウンドウ</t>
    </rPh>
    <rPh sb="22" eb="24">
      <t>スイリョウ</t>
    </rPh>
    <rPh sb="33" eb="37">
      <t>シャカイモンダイ</t>
    </rPh>
    <phoneticPr fontId="3"/>
  </si>
  <si>
    <t>　　　（３）事実、実態を偽った広告。</t>
    <rPh sb="6" eb="8">
      <t>ジジツ</t>
    </rPh>
    <rPh sb="9" eb="11">
      <t>ジッタイ</t>
    </rPh>
    <rPh sb="12" eb="13">
      <t>イツワ</t>
    </rPh>
    <rPh sb="15" eb="17">
      <t>コウコク</t>
    </rPh>
    <phoneticPr fontId="3"/>
  </si>
  <si>
    <t>　　ものや係争中のもの。</t>
    <rPh sb="5" eb="8">
      <t>ケイソウチュウ</t>
    </rPh>
    <phoneticPr fontId="3"/>
  </si>
  <si>
    <t>５. 求人広告、代理店募集等の広告</t>
    <rPh sb="3" eb="5">
      <t>キュウジン</t>
    </rPh>
    <rPh sb="5" eb="7">
      <t>コウコク</t>
    </rPh>
    <rPh sb="8" eb="11">
      <t>ダイリテン</t>
    </rPh>
    <rPh sb="11" eb="13">
      <t>ボシュウ</t>
    </rPh>
    <rPh sb="13" eb="14">
      <t>トウ</t>
    </rPh>
    <rPh sb="15" eb="17">
      <t>コウコク</t>
    </rPh>
    <phoneticPr fontId="3"/>
  </si>
  <si>
    <t>13．新聞形態の広告</t>
    <rPh sb="3" eb="5">
      <t>シンブン</t>
    </rPh>
    <rPh sb="5" eb="7">
      <t>ケイタイ</t>
    </rPh>
    <rPh sb="8" eb="10">
      <t>コウコク</t>
    </rPh>
    <phoneticPr fontId="3"/>
  </si>
  <si>
    <t>　　　（１）｢労働基準法｣｢職業安定法｣｢男女雇用機会均等法｣｢雇用対策法｣等による</t>
    <rPh sb="7" eb="9">
      <t>ロウドウ</t>
    </rPh>
    <rPh sb="9" eb="12">
      <t>キジュンホウ</t>
    </rPh>
    <rPh sb="14" eb="16">
      <t>ショクギョウ</t>
    </rPh>
    <rPh sb="16" eb="18">
      <t>アンテイ</t>
    </rPh>
    <rPh sb="18" eb="19">
      <t>ホウ</t>
    </rPh>
    <rPh sb="21" eb="23">
      <t>ダンジョ</t>
    </rPh>
    <rPh sb="23" eb="25">
      <t>コヨウ</t>
    </rPh>
    <rPh sb="25" eb="27">
      <t>キカイ</t>
    </rPh>
    <rPh sb="27" eb="30">
      <t>キントウホウ</t>
    </rPh>
    <rPh sb="32" eb="34">
      <t>コヨウ</t>
    </rPh>
    <rPh sb="34" eb="36">
      <t>タイサク</t>
    </rPh>
    <rPh sb="36" eb="37">
      <t>ホウ</t>
    </rPh>
    <rPh sb="38" eb="39">
      <t>トウ</t>
    </rPh>
    <phoneticPr fontId="3"/>
  </si>
  <si>
    <t>　　　　　表示事項が守られていないもの。</t>
    <rPh sb="5" eb="6">
      <t>ヒョウ</t>
    </rPh>
    <rPh sb="6" eb="7">
      <t>ジ</t>
    </rPh>
    <rPh sb="7" eb="9">
      <t>ジコウ</t>
    </rPh>
    <rPh sb="10" eb="11">
      <t>マモ</t>
    </rPh>
    <phoneticPr fontId="3"/>
  </si>
  <si>
    <t>　　題字をもち、新聞スタイルで記事、広告などを掲載し、発行本社の新聞と混同、誤認される</t>
    <rPh sb="2" eb="3">
      <t>ダイ</t>
    </rPh>
    <rPh sb="3" eb="4">
      <t>ジ</t>
    </rPh>
    <rPh sb="8" eb="10">
      <t>シンブン</t>
    </rPh>
    <rPh sb="15" eb="17">
      <t>キジ</t>
    </rPh>
    <rPh sb="18" eb="20">
      <t>コウコク</t>
    </rPh>
    <rPh sb="23" eb="25">
      <t>ケイサイ</t>
    </rPh>
    <rPh sb="27" eb="29">
      <t>ハッコウ</t>
    </rPh>
    <rPh sb="29" eb="31">
      <t>ホンシャ</t>
    </rPh>
    <rPh sb="32" eb="34">
      <t>シンブン</t>
    </rPh>
    <rPh sb="35" eb="37">
      <t>コンドウ</t>
    </rPh>
    <rPh sb="38" eb="40">
      <t>ゴニン</t>
    </rPh>
    <phoneticPr fontId="3"/>
  </si>
  <si>
    <t>　　　（２）内職、副業、在宅ワークなどの広告は島根県・鳥取県のいずれかに営業所がない企業は</t>
    <rPh sb="6" eb="8">
      <t>ナイショク</t>
    </rPh>
    <rPh sb="9" eb="11">
      <t>フクギョウ</t>
    </rPh>
    <rPh sb="12" eb="14">
      <t>ザイタク</t>
    </rPh>
    <rPh sb="20" eb="22">
      <t>コウコク</t>
    </rPh>
    <rPh sb="23" eb="26">
      <t>シマネケン</t>
    </rPh>
    <rPh sb="27" eb="30">
      <t>トットリケン</t>
    </rPh>
    <rPh sb="36" eb="39">
      <t>エイギョウショ</t>
    </rPh>
    <rPh sb="42" eb="44">
      <t>キギョウ</t>
    </rPh>
    <phoneticPr fontId="3"/>
  </si>
  <si>
    <t>　　と判断されるもの。および折込広告に他紙の社名、題字、記事などが掲載、引用されている</t>
    <rPh sb="3" eb="5">
      <t>ハンダン</t>
    </rPh>
    <rPh sb="14" eb="16">
      <t>オリコミ</t>
    </rPh>
    <rPh sb="16" eb="18">
      <t>コウコク</t>
    </rPh>
    <rPh sb="19" eb="21">
      <t>タシ</t>
    </rPh>
    <rPh sb="22" eb="24">
      <t>シャメイ</t>
    </rPh>
    <rPh sb="25" eb="27">
      <t>ダイジ</t>
    </rPh>
    <rPh sb="28" eb="30">
      <t>キジ</t>
    </rPh>
    <rPh sb="33" eb="35">
      <t>ケイサイ</t>
    </rPh>
    <rPh sb="36" eb="38">
      <t>インヨウ</t>
    </rPh>
    <phoneticPr fontId="3"/>
  </si>
  <si>
    <t>　　もの。</t>
    <phoneticPr fontId="3"/>
  </si>
  <si>
    <t>　　　（３）代理店募集については、会社概要・契約書の内容等の資料一式を提出して頂く場合があります。</t>
    <rPh sb="6" eb="9">
      <t>ダイリテン</t>
    </rPh>
    <rPh sb="9" eb="11">
      <t>ボシュウ</t>
    </rPh>
    <rPh sb="17" eb="19">
      <t>カイシャ</t>
    </rPh>
    <rPh sb="19" eb="21">
      <t>ガイヨウ</t>
    </rPh>
    <rPh sb="22" eb="24">
      <t>ケイヤク</t>
    </rPh>
    <rPh sb="24" eb="25">
      <t>ショ</t>
    </rPh>
    <rPh sb="26" eb="28">
      <t>ナイヨウ</t>
    </rPh>
    <rPh sb="28" eb="29">
      <t>トウ</t>
    </rPh>
    <rPh sb="30" eb="32">
      <t>シリョウ</t>
    </rPh>
    <rPh sb="32" eb="34">
      <t>イッシキ</t>
    </rPh>
    <rPh sb="35" eb="37">
      <t>テイシュツ</t>
    </rPh>
    <rPh sb="39" eb="40">
      <t>イタダ</t>
    </rPh>
    <rPh sb="41" eb="43">
      <t>バアイ</t>
    </rPh>
    <phoneticPr fontId="3"/>
  </si>
  <si>
    <t>６．金券などの刷り込み広告</t>
    <rPh sb="2" eb="4">
      <t>キンケン</t>
    </rPh>
    <rPh sb="7" eb="10">
      <t>スリコ</t>
    </rPh>
    <rPh sb="11" eb="13">
      <t>コウコク</t>
    </rPh>
    <phoneticPr fontId="3"/>
  </si>
  <si>
    <t>　　　結果として読者に不利益をもたらすと思われるもの。</t>
    <rPh sb="3" eb="5">
      <t>ケッカ</t>
    </rPh>
    <rPh sb="8" eb="10">
      <t>ドクシャ</t>
    </rPh>
    <rPh sb="11" eb="14">
      <t>フリエキ</t>
    </rPh>
    <rPh sb="20" eb="21">
      <t>オモ</t>
    </rPh>
    <phoneticPr fontId="3"/>
  </si>
  <si>
    <t>７．不動産広告</t>
    <rPh sb="2" eb="5">
      <t>フドウサン</t>
    </rPh>
    <rPh sb="5" eb="7">
      <t>コウコク</t>
    </rPh>
    <phoneticPr fontId="3"/>
  </si>
  <si>
    <t>　　　不動産広告は、「宅地建物取引業法」などの関連法規、「不動産の表示に関する公正競争</t>
    <rPh sb="3" eb="6">
      <t>フドウサン</t>
    </rPh>
    <rPh sb="6" eb="8">
      <t>コウコク</t>
    </rPh>
    <rPh sb="11" eb="15">
      <t>タクチタテモノ</t>
    </rPh>
    <rPh sb="15" eb="18">
      <t>トリヒキギョウ</t>
    </rPh>
    <rPh sb="18" eb="19">
      <t>ホウ</t>
    </rPh>
    <rPh sb="23" eb="25">
      <t>カンレン</t>
    </rPh>
    <rPh sb="25" eb="27">
      <t>ホウキ</t>
    </rPh>
    <rPh sb="29" eb="32">
      <t>フドウサン</t>
    </rPh>
    <rPh sb="33" eb="35">
      <t>ヒョウジ</t>
    </rPh>
    <rPh sb="36" eb="37">
      <t>カン</t>
    </rPh>
    <rPh sb="39" eb="41">
      <t>コウセイ</t>
    </rPh>
    <rPh sb="41" eb="43">
      <t>キョウソウ</t>
    </rPh>
    <phoneticPr fontId="3"/>
  </si>
  <si>
    <t>　　　規約」による表示規則が守られていないもの。</t>
    <rPh sb="3" eb="5">
      <t>キヤク</t>
    </rPh>
    <rPh sb="9" eb="11">
      <t>ヒョウジ</t>
    </rPh>
    <rPh sb="11" eb="13">
      <t>キソク</t>
    </rPh>
    <rPh sb="14" eb="15">
      <t>マモ</t>
    </rPh>
    <phoneticPr fontId="3"/>
  </si>
  <si>
    <t>折込広告取扱いについての注意事項</t>
    <rPh sb="0" eb="2">
      <t>オリコミ</t>
    </rPh>
    <rPh sb="2" eb="4">
      <t>コウコク</t>
    </rPh>
    <rPh sb="4" eb="6">
      <t>トリアツカ</t>
    </rPh>
    <rPh sb="12" eb="14">
      <t>チュウイ</t>
    </rPh>
    <rPh sb="14" eb="16">
      <t>ジコウ</t>
    </rPh>
    <phoneticPr fontId="3"/>
  </si>
  <si>
    <t>●営業時間</t>
    <rPh sb="1" eb="3">
      <t>エイギョウ</t>
    </rPh>
    <rPh sb="3" eb="5">
      <t>ジカン</t>
    </rPh>
    <phoneticPr fontId="3"/>
  </si>
  <si>
    <t>午前9時30分より午後5時30分まで。</t>
    <rPh sb="0" eb="2">
      <t>ゴゼン</t>
    </rPh>
    <rPh sb="3" eb="4">
      <t>ジ</t>
    </rPh>
    <rPh sb="6" eb="7">
      <t>プン</t>
    </rPh>
    <rPh sb="9" eb="11">
      <t>ゴゴ</t>
    </rPh>
    <rPh sb="12" eb="13">
      <t>ジ</t>
    </rPh>
    <rPh sb="15" eb="16">
      <t>フン</t>
    </rPh>
    <phoneticPr fontId="3"/>
  </si>
  <si>
    <t>●定休日</t>
    <rPh sb="1" eb="4">
      <t>テイキュウビ</t>
    </rPh>
    <phoneticPr fontId="3"/>
  </si>
  <si>
    <t>●</t>
    <phoneticPr fontId="3"/>
  </si>
  <si>
    <t>隠岐郡は気象状況等により船便が欠航した場合、折込指定日が変更となります。</t>
    <rPh sb="0" eb="2">
      <t>オキ</t>
    </rPh>
    <rPh sb="2" eb="3">
      <t>グン</t>
    </rPh>
    <rPh sb="4" eb="6">
      <t>キショウ</t>
    </rPh>
    <rPh sb="6" eb="9">
      <t>ジョウキョウトウ</t>
    </rPh>
    <rPh sb="12" eb="14">
      <t>フナビン</t>
    </rPh>
    <rPh sb="15" eb="17">
      <t>ケッコウ</t>
    </rPh>
    <rPh sb="19" eb="21">
      <t>バアイ</t>
    </rPh>
    <rPh sb="22" eb="24">
      <t>オリコミ</t>
    </rPh>
    <rPh sb="24" eb="27">
      <t>シテイビ</t>
    </rPh>
    <rPh sb="28" eb="30">
      <t>ヘンコウ</t>
    </rPh>
    <phoneticPr fontId="3"/>
  </si>
  <si>
    <t>●折込広告の申し込みと搬入日時</t>
    <rPh sb="1" eb="3">
      <t>オリコミ</t>
    </rPh>
    <rPh sb="3" eb="5">
      <t>コウコク</t>
    </rPh>
    <rPh sb="6" eb="7">
      <t>モウ</t>
    </rPh>
    <rPh sb="8" eb="9">
      <t>コ</t>
    </rPh>
    <rPh sb="11" eb="13">
      <t>ハンニュウ</t>
    </rPh>
    <rPh sb="13" eb="15">
      <t>ニチジ</t>
    </rPh>
    <phoneticPr fontId="3"/>
  </si>
  <si>
    <t>ご指定日に正確に配布するため、下記のように定めています。</t>
    <rPh sb="1" eb="3">
      <t>シテイ</t>
    </rPh>
    <rPh sb="3" eb="4">
      <t>ビ</t>
    </rPh>
    <rPh sb="5" eb="7">
      <t>セイカク</t>
    </rPh>
    <rPh sb="8" eb="10">
      <t>ハイフ</t>
    </rPh>
    <rPh sb="15" eb="17">
      <t>カキ</t>
    </rPh>
    <rPh sb="21" eb="22">
      <t>サダ</t>
    </rPh>
    <phoneticPr fontId="3"/>
  </si>
  <si>
    <t>政党・意見広告の取り扱いについては、事前に広告原稿の提示をお願いします。</t>
    <rPh sb="0" eb="2">
      <t>セイトウ</t>
    </rPh>
    <rPh sb="3" eb="5">
      <t>イケン</t>
    </rPh>
    <rPh sb="5" eb="7">
      <t>コウコク</t>
    </rPh>
    <rPh sb="8" eb="9">
      <t>ト</t>
    </rPh>
    <rPh sb="10" eb="11">
      <t>アツカ</t>
    </rPh>
    <rPh sb="18" eb="20">
      <t>ジゼン</t>
    </rPh>
    <rPh sb="21" eb="23">
      <t>コウコク</t>
    </rPh>
    <rPh sb="23" eb="25">
      <t>ゲンコウ</t>
    </rPh>
    <rPh sb="26" eb="28">
      <t>テイジ</t>
    </rPh>
    <rPh sb="30" eb="31">
      <t>ネガ</t>
    </rPh>
    <phoneticPr fontId="3"/>
  </si>
  <si>
    <t>折込地区</t>
    <rPh sb="0" eb="2">
      <t>オリコミ</t>
    </rPh>
    <rPh sb="2" eb="4">
      <t>チク</t>
    </rPh>
    <phoneticPr fontId="3"/>
  </si>
  <si>
    <t>鳥取</t>
    <rPh sb="0" eb="2">
      <t>トットリ</t>
    </rPh>
    <phoneticPr fontId="3"/>
  </si>
  <si>
    <t>料　　　　　金　　　　　表</t>
    <rPh sb="0" eb="1">
      <t>リョウ</t>
    </rPh>
    <rPh sb="6" eb="7">
      <t>キン</t>
    </rPh>
    <rPh sb="12" eb="13">
      <t>ヒョウ</t>
    </rPh>
    <phoneticPr fontId="3"/>
  </si>
  <si>
    <t>地　　　区</t>
    <rPh sb="0" eb="1">
      <t>チ</t>
    </rPh>
    <rPh sb="4" eb="5">
      <t>ク</t>
    </rPh>
    <phoneticPr fontId="3"/>
  </si>
  <si>
    <t>厚紙</t>
    <rPh sb="0" eb="2">
      <t>アツガミ</t>
    </rPh>
    <phoneticPr fontId="3"/>
  </si>
  <si>
    <t>島根県</t>
    <rPh sb="0" eb="3">
      <t>シマネケン</t>
    </rPh>
    <phoneticPr fontId="3"/>
  </si>
  <si>
    <t>松江市</t>
    <rPh sb="0" eb="3">
      <t>マツエシ</t>
    </rPh>
    <phoneticPr fontId="3"/>
  </si>
  <si>
    <t>出雲市</t>
    <rPh sb="0" eb="3">
      <t>イズモシ</t>
    </rPh>
    <phoneticPr fontId="3"/>
  </si>
  <si>
    <t>安来市</t>
    <rPh sb="0" eb="3">
      <t>ヤスギシ</t>
    </rPh>
    <phoneticPr fontId="3"/>
  </si>
  <si>
    <t>雲南市</t>
    <rPh sb="0" eb="1">
      <t>ウン</t>
    </rPh>
    <rPh sb="1" eb="2">
      <t>ミナミ</t>
    </rPh>
    <rPh sb="2" eb="3">
      <t>シ</t>
    </rPh>
    <phoneticPr fontId="3"/>
  </si>
  <si>
    <t>仁多郡</t>
    <rPh sb="0" eb="2">
      <t>ニタ</t>
    </rPh>
    <rPh sb="2" eb="3">
      <t>グン</t>
    </rPh>
    <phoneticPr fontId="3"/>
  </si>
  <si>
    <t>飯石郡</t>
    <rPh sb="0" eb="3">
      <t>イイシグン</t>
    </rPh>
    <phoneticPr fontId="3"/>
  </si>
  <si>
    <t>隠岐郡</t>
    <rPh sb="0" eb="2">
      <t>オキ</t>
    </rPh>
    <rPh sb="2" eb="3">
      <t>グン</t>
    </rPh>
    <phoneticPr fontId="3"/>
  </si>
  <si>
    <t>大田市</t>
    <rPh sb="0" eb="3">
      <t>オオダシ</t>
    </rPh>
    <phoneticPr fontId="3"/>
  </si>
  <si>
    <t>浜田市</t>
    <rPh sb="0" eb="3">
      <t>ハマダシ</t>
    </rPh>
    <phoneticPr fontId="3"/>
  </si>
  <si>
    <t>江津市</t>
    <rPh sb="0" eb="3">
      <t>ゴウツシ</t>
    </rPh>
    <phoneticPr fontId="3"/>
  </si>
  <si>
    <t>益田市</t>
    <rPh sb="0" eb="3">
      <t>マスダシ</t>
    </rPh>
    <phoneticPr fontId="3"/>
  </si>
  <si>
    <t>鹿足郡</t>
    <rPh sb="0" eb="2">
      <t>カノアシ</t>
    </rPh>
    <rPh sb="2" eb="3">
      <t>グン</t>
    </rPh>
    <phoneticPr fontId="3"/>
  </si>
  <si>
    <t>邑智郡</t>
    <rPh sb="0" eb="3">
      <t>オオチグン</t>
    </rPh>
    <phoneticPr fontId="3"/>
  </si>
  <si>
    <t>北広島町（広島県）</t>
    <rPh sb="0" eb="1">
      <t>キタ</t>
    </rPh>
    <rPh sb="1" eb="3">
      <t>ヒロシマ</t>
    </rPh>
    <rPh sb="3" eb="4">
      <t>チョウ</t>
    </rPh>
    <rPh sb="5" eb="7">
      <t>ヒロシマ</t>
    </rPh>
    <rPh sb="7" eb="8">
      <t>ケン</t>
    </rPh>
    <phoneticPr fontId="3"/>
  </si>
  <si>
    <t>萩市（山口県）</t>
    <rPh sb="0" eb="2">
      <t>ハギシ</t>
    </rPh>
    <rPh sb="3" eb="5">
      <t>ヤマグチ</t>
    </rPh>
    <rPh sb="5" eb="6">
      <t>ケン</t>
    </rPh>
    <phoneticPr fontId="3"/>
  </si>
  <si>
    <t>鳥　取　県</t>
    <rPh sb="0" eb="1">
      <t>トリ</t>
    </rPh>
    <rPh sb="2" eb="3">
      <t>トリ</t>
    </rPh>
    <rPh sb="4" eb="5">
      <t>ケン</t>
    </rPh>
    <phoneticPr fontId="3"/>
  </si>
  <si>
    <t>折込総数</t>
    <rPh sb="0" eb="2">
      <t>オリコミ</t>
    </rPh>
    <rPh sb="2" eb="4">
      <t>ソウスウ</t>
    </rPh>
    <phoneticPr fontId="3"/>
  </si>
  <si>
    <t>枚</t>
    <rPh sb="0" eb="1">
      <t>マイ</t>
    </rPh>
    <phoneticPr fontId="3"/>
  </si>
  <si>
    <t>請求先名</t>
    <rPh sb="0" eb="2">
      <t>セイキュウ</t>
    </rPh>
    <rPh sb="2" eb="3">
      <t>サキ</t>
    </rPh>
    <rPh sb="3" eb="4">
      <t>メイ</t>
    </rPh>
    <phoneticPr fontId="3"/>
  </si>
  <si>
    <t>住所</t>
    <rPh sb="0" eb="2">
      <t>ジュウショ</t>
    </rPh>
    <phoneticPr fontId="3"/>
  </si>
  <si>
    <t>備考</t>
    <rPh sb="0" eb="2">
      <t>ビコウ</t>
    </rPh>
    <phoneticPr fontId="3"/>
  </si>
  <si>
    <t>　折込指定日</t>
  </si>
  <si>
    <t>折込総数</t>
  </si>
  <si>
    <t>サイズ</t>
  </si>
  <si>
    <t>広告主名（チラシ表記の名称）</t>
  </si>
  <si>
    <t>山陰中央新報</t>
  </si>
  <si>
    <t>折込数</t>
  </si>
  <si>
    <t>地区</t>
    <rPh sb="0" eb="2">
      <t>チク</t>
    </rPh>
    <phoneticPr fontId="3"/>
  </si>
  <si>
    <t>雲南市</t>
    <rPh sb="0" eb="2">
      <t>ウンナン</t>
    </rPh>
    <rPh sb="2" eb="3">
      <t>シ</t>
    </rPh>
    <phoneticPr fontId="3"/>
  </si>
  <si>
    <t>タイトル等（必ず記入）</t>
    <rPh sb="6" eb="7">
      <t>カナラ</t>
    </rPh>
    <phoneticPr fontId="3"/>
  </si>
  <si>
    <t>申込社名</t>
    <rPh sb="0" eb="2">
      <t>モウシコミ</t>
    </rPh>
    <rPh sb="2" eb="4">
      <t>シャメイ</t>
    </rPh>
    <phoneticPr fontId="3"/>
  </si>
  <si>
    <t>請求先</t>
    <phoneticPr fontId="3"/>
  </si>
  <si>
    <t>鹿足郡</t>
    <rPh sb="0" eb="3">
      <t>カノアシグン</t>
    </rPh>
    <phoneticPr fontId="3"/>
  </si>
  <si>
    <t>仁多郡</t>
    <rPh sb="0" eb="3">
      <t>ニタグン</t>
    </rPh>
    <phoneticPr fontId="3"/>
  </si>
  <si>
    <t>広島県</t>
    <rPh sb="0" eb="2">
      <t>ヒロシマ</t>
    </rPh>
    <rPh sb="2" eb="3">
      <t>ケン</t>
    </rPh>
    <phoneticPr fontId="3"/>
  </si>
  <si>
    <t>山口県</t>
    <rPh sb="0" eb="3">
      <t>ヤマグチケン</t>
    </rPh>
    <phoneticPr fontId="3"/>
  </si>
  <si>
    <t>安来市</t>
    <rPh sb="0" eb="2">
      <t>ヤスギ</t>
    </rPh>
    <rPh sb="2" eb="3">
      <t>シ</t>
    </rPh>
    <phoneticPr fontId="3"/>
  </si>
  <si>
    <t>益田市</t>
    <rPh sb="0" eb="2">
      <t>マスダ</t>
    </rPh>
    <rPh sb="2" eb="3">
      <t>シ</t>
    </rPh>
    <phoneticPr fontId="3"/>
  </si>
  <si>
    <t>八頭郡</t>
    <rPh sb="0" eb="3">
      <t>ヤズグン</t>
    </rPh>
    <phoneticPr fontId="3"/>
  </si>
  <si>
    <t>岩美郡</t>
    <rPh sb="0" eb="3">
      <t>イワミグン</t>
    </rPh>
    <phoneticPr fontId="3"/>
  </si>
  <si>
    <t>米子市</t>
    <rPh sb="0" eb="3">
      <t>ヨナゴシ</t>
    </rPh>
    <phoneticPr fontId="3"/>
  </si>
  <si>
    <t>境港市</t>
    <rPh sb="0" eb="3">
      <t>サカイミナトシ</t>
    </rPh>
    <phoneticPr fontId="3"/>
  </si>
  <si>
    <t>注2 （秋鹿合配店には、高の宮地区が含まれています。）</t>
  </si>
  <si>
    <t>注12 （志学合配店には、飯南町の角井地区が含まれています。）</t>
  </si>
  <si>
    <t>注13 （山陰中央新報の井田販売店には、川本町の白地地区が含まれています。）</t>
  </si>
  <si>
    <t>注15 （出羽合配店には、美郷町の比敷・宮内・村之郷地区が含まれています。）</t>
  </si>
  <si>
    <t>広告主名（チラシ表記の名称）</t>
    <phoneticPr fontId="3"/>
  </si>
  <si>
    <t>島根県</t>
    <phoneticPr fontId="3"/>
  </si>
  <si>
    <t>鳥取県</t>
    <phoneticPr fontId="3"/>
  </si>
  <si>
    <t>東部地区・中部地区</t>
    <rPh sb="0" eb="1">
      <t>ヒガシ</t>
    </rPh>
    <rPh sb="1" eb="2">
      <t>ブ</t>
    </rPh>
    <rPh sb="2" eb="3">
      <t>チ</t>
    </rPh>
    <rPh sb="3" eb="4">
      <t>ク</t>
    </rPh>
    <rPh sb="5" eb="7">
      <t>チュウブ</t>
    </rPh>
    <rPh sb="7" eb="9">
      <t>チク</t>
    </rPh>
    <phoneticPr fontId="3"/>
  </si>
  <si>
    <t>島根県全域</t>
    <rPh sb="0" eb="2">
      <t>シマネ</t>
    </rPh>
    <rPh sb="2" eb="3">
      <t>ケン</t>
    </rPh>
    <rPh sb="3" eb="5">
      <t>ゼンイキ</t>
    </rPh>
    <phoneticPr fontId="3"/>
  </si>
  <si>
    <t>山陰中央新報</t>
    <rPh sb="0" eb="2">
      <t>サンイン</t>
    </rPh>
    <rPh sb="2" eb="4">
      <t>チュウオウ</t>
    </rPh>
    <rPh sb="4" eb="6">
      <t>シンポウ</t>
    </rPh>
    <phoneticPr fontId="3"/>
  </si>
  <si>
    <t>B全</t>
    <rPh sb="1" eb="2">
      <t>ゼン</t>
    </rPh>
    <phoneticPr fontId="3"/>
  </si>
  <si>
    <t>4.5円</t>
    <rPh sb="3" eb="4">
      <t>エン</t>
    </rPh>
    <phoneticPr fontId="3"/>
  </si>
  <si>
    <t>10.5円</t>
    <rPh sb="4" eb="5">
      <t>エン</t>
    </rPh>
    <phoneticPr fontId="3"/>
  </si>
  <si>
    <t>30.0円</t>
    <rPh sb="4" eb="5">
      <t>エン</t>
    </rPh>
    <phoneticPr fontId="3"/>
  </si>
  <si>
    <t>『 選 挙 チ ラ シ 』 料 金 表</t>
    <rPh sb="2" eb="3">
      <t>セン</t>
    </rPh>
    <rPh sb="4" eb="5">
      <t>キョ</t>
    </rPh>
    <rPh sb="14" eb="15">
      <t>リョウ</t>
    </rPh>
    <rPh sb="16" eb="17">
      <t>キン</t>
    </rPh>
    <rPh sb="18" eb="19">
      <t>ヒョウ</t>
    </rPh>
    <phoneticPr fontId="3"/>
  </si>
  <si>
    <t>島根県</t>
    <rPh sb="0" eb="2">
      <t>シマネ</t>
    </rPh>
    <rPh sb="2" eb="3">
      <t>ケン</t>
    </rPh>
    <phoneticPr fontId="3"/>
  </si>
  <si>
    <t>鳥取県</t>
    <rPh sb="0" eb="3">
      <t>トットリケン</t>
    </rPh>
    <phoneticPr fontId="3"/>
  </si>
  <si>
    <t>県名</t>
    <rPh sb="0" eb="2">
      <t>ケンメイ</t>
    </rPh>
    <phoneticPr fontId="3"/>
  </si>
  <si>
    <t>地区名</t>
    <rPh sb="0" eb="3">
      <t>チクメイ</t>
    </rPh>
    <phoneticPr fontId="3"/>
  </si>
  <si>
    <t>日本経済</t>
    <rPh sb="0" eb="2">
      <t>ニホン</t>
    </rPh>
    <rPh sb="2" eb="4">
      <t>ケイザイ</t>
    </rPh>
    <phoneticPr fontId="3"/>
  </si>
  <si>
    <t>日本海</t>
    <rPh sb="0" eb="2">
      <t>ニホン</t>
    </rPh>
    <rPh sb="2" eb="3">
      <t>カイ</t>
    </rPh>
    <phoneticPr fontId="3"/>
  </si>
  <si>
    <t>中国</t>
    <rPh sb="0" eb="2">
      <t>チュウゴク</t>
    </rPh>
    <phoneticPr fontId="3"/>
  </si>
  <si>
    <t>●</t>
    <phoneticPr fontId="3"/>
  </si>
  <si>
    <t>●</t>
    <phoneticPr fontId="3"/>
  </si>
  <si>
    <t>●</t>
    <phoneticPr fontId="3"/>
  </si>
  <si>
    <t>●</t>
    <phoneticPr fontId="3"/>
  </si>
  <si>
    <t>●</t>
    <phoneticPr fontId="3"/>
  </si>
  <si>
    <t>●</t>
    <phoneticPr fontId="3"/>
  </si>
  <si>
    <t>※</t>
    <phoneticPr fontId="3"/>
  </si>
  <si>
    <t>申込日</t>
    <rPh sb="0" eb="2">
      <t>モウシコミ</t>
    </rPh>
    <rPh sb="2" eb="3">
      <t>ビ</t>
    </rPh>
    <phoneticPr fontId="3"/>
  </si>
  <si>
    <t>担当者名</t>
    <rPh sb="0" eb="2">
      <t>タントウ</t>
    </rPh>
    <rPh sb="2" eb="3">
      <t>シャ</t>
    </rPh>
    <rPh sb="3" eb="4">
      <t>メイ</t>
    </rPh>
    <phoneticPr fontId="3"/>
  </si>
  <si>
    <t>申込社名/申込者</t>
    <rPh sb="0" eb="2">
      <t>モウシコミ</t>
    </rPh>
    <rPh sb="2" eb="4">
      <t>シャメイ</t>
    </rPh>
    <phoneticPr fontId="3"/>
  </si>
  <si>
    <t>申込書</t>
    <rPh sb="0" eb="3">
      <t>モウシコミショ</t>
    </rPh>
    <phoneticPr fontId="3"/>
  </si>
  <si>
    <t>地図</t>
    <rPh sb="0" eb="2">
      <t>チズ</t>
    </rPh>
    <phoneticPr fontId="3"/>
  </si>
  <si>
    <t>広告取扱基準</t>
    <rPh sb="0" eb="2">
      <t>コウコク</t>
    </rPh>
    <rPh sb="2" eb="4">
      <t>トリアツカイ</t>
    </rPh>
    <rPh sb="4" eb="6">
      <t>キジュン</t>
    </rPh>
    <phoneticPr fontId="3"/>
  </si>
  <si>
    <t>搬入・注意事項</t>
    <rPh sb="0" eb="2">
      <t>ハンニュウ</t>
    </rPh>
    <rPh sb="3" eb="5">
      <t>チュウイ</t>
    </rPh>
    <rPh sb="5" eb="7">
      <t>ジコウ</t>
    </rPh>
    <phoneticPr fontId="3"/>
  </si>
  <si>
    <t>料金表</t>
    <rPh sb="0" eb="2">
      <t>リョウキン</t>
    </rPh>
    <rPh sb="2" eb="3">
      <t>ヒョウ</t>
    </rPh>
    <phoneticPr fontId="3"/>
  </si>
  <si>
    <t>＜仁多郡・飯石郡＞</t>
    <rPh sb="1" eb="3">
      <t>ニタ</t>
    </rPh>
    <rPh sb="3" eb="4">
      <t>グン</t>
    </rPh>
    <rPh sb="5" eb="8">
      <t>イイシグン</t>
    </rPh>
    <phoneticPr fontId="3"/>
  </si>
  <si>
    <t>＜隠岐郡＞</t>
    <rPh sb="1" eb="3">
      <t>オキ</t>
    </rPh>
    <rPh sb="3" eb="4">
      <t>グン</t>
    </rPh>
    <phoneticPr fontId="3"/>
  </si>
  <si>
    <t>折込指定日</t>
    <phoneticPr fontId="3"/>
  </si>
  <si>
    <t>折込広告の搬入に関する締切日時と注意事項を記載しています。</t>
    <rPh sb="0" eb="2">
      <t>オリコミ</t>
    </rPh>
    <rPh sb="2" eb="4">
      <t>コウコク</t>
    </rPh>
    <rPh sb="5" eb="7">
      <t>ハンニュウ</t>
    </rPh>
    <rPh sb="8" eb="9">
      <t>カン</t>
    </rPh>
    <rPh sb="11" eb="14">
      <t>シメキリビ</t>
    </rPh>
    <rPh sb="14" eb="15">
      <t>ドキ</t>
    </rPh>
    <rPh sb="16" eb="18">
      <t>チュウイ</t>
    </rPh>
    <rPh sb="18" eb="20">
      <t>ジコウ</t>
    </rPh>
    <rPh sb="21" eb="23">
      <t>キサイ</t>
    </rPh>
    <phoneticPr fontId="3"/>
  </si>
  <si>
    <t>広告の折込料金と輸送料金を記載しています。</t>
    <rPh sb="0" eb="2">
      <t>コウコク</t>
    </rPh>
    <rPh sb="3" eb="5">
      <t>オリコミ</t>
    </rPh>
    <rPh sb="5" eb="7">
      <t>リョウキン</t>
    </rPh>
    <rPh sb="8" eb="10">
      <t>ユソウ</t>
    </rPh>
    <rPh sb="10" eb="12">
      <t>リョウキン</t>
    </rPh>
    <rPh sb="13" eb="15">
      <t>キサイ</t>
    </rPh>
    <phoneticPr fontId="3"/>
  </si>
  <si>
    <t>■折込広告の取り扱い・料金等について</t>
    <rPh sb="1" eb="3">
      <t>オリコミ</t>
    </rPh>
    <rPh sb="3" eb="5">
      <t>コウコク</t>
    </rPh>
    <rPh sb="6" eb="7">
      <t>ト</t>
    </rPh>
    <rPh sb="8" eb="9">
      <t>アツカ</t>
    </rPh>
    <rPh sb="11" eb="13">
      <t>リョウキン</t>
    </rPh>
    <rPh sb="13" eb="14">
      <t>トウ</t>
    </rPh>
    <phoneticPr fontId="3"/>
  </si>
  <si>
    <t>当社で取り扱いできる広告の基準を記載しています。</t>
    <rPh sb="0" eb="2">
      <t>トウシャ</t>
    </rPh>
    <rPh sb="3" eb="4">
      <t>ト</t>
    </rPh>
    <rPh sb="5" eb="6">
      <t>アツカ</t>
    </rPh>
    <rPh sb="10" eb="12">
      <t>コウコク</t>
    </rPh>
    <rPh sb="13" eb="15">
      <t>キジュン</t>
    </rPh>
    <rPh sb="16" eb="18">
      <t>キサイ</t>
    </rPh>
    <phoneticPr fontId="3"/>
  </si>
  <si>
    <t>　　　金券、福引券などを刷り込んだもの。および射幸心をあおることになりかねない内容で、</t>
    <rPh sb="3" eb="5">
      <t>キンケン</t>
    </rPh>
    <rPh sb="6" eb="8">
      <t>フクビキ</t>
    </rPh>
    <rPh sb="8" eb="9">
      <t>ケン</t>
    </rPh>
    <rPh sb="12" eb="15">
      <t>スリコ</t>
    </rPh>
    <rPh sb="23" eb="24">
      <t>シャ</t>
    </rPh>
    <rPh sb="24" eb="25">
      <t>コウ</t>
    </rPh>
    <rPh sb="25" eb="26">
      <t>シン</t>
    </rPh>
    <rPh sb="39" eb="41">
      <t>ナイヨウ</t>
    </rPh>
    <phoneticPr fontId="3"/>
  </si>
  <si>
    <t>B4</t>
    <phoneticPr fontId="3"/>
  </si>
  <si>
    <t>B3</t>
    <phoneticPr fontId="3"/>
  </si>
  <si>
    <t>B2</t>
    <phoneticPr fontId="3"/>
  </si>
  <si>
    <t>A4(B4)</t>
    <phoneticPr fontId="3"/>
  </si>
  <si>
    <t>A3(B3)</t>
    <phoneticPr fontId="3"/>
  </si>
  <si>
    <t>（フリガナ）</t>
    <phoneticPr fontId="3"/>
  </si>
  <si>
    <t>産経</t>
    <rPh sb="0" eb="2">
      <t>サンケイ</t>
    </rPh>
    <phoneticPr fontId="3"/>
  </si>
  <si>
    <t>読売</t>
    <rPh sb="0" eb="2">
      <t>ヨミウリ</t>
    </rPh>
    <phoneticPr fontId="3"/>
  </si>
  <si>
    <t>毎日</t>
    <rPh sb="0" eb="2">
      <t>マイニチ</t>
    </rPh>
    <phoneticPr fontId="3"/>
  </si>
  <si>
    <t>朝日</t>
    <rPh sb="0" eb="2">
      <t>アサヒ</t>
    </rPh>
    <phoneticPr fontId="3"/>
  </si>
  <si>
    <t>山陰中央</t>
    <rPh sb="0" eb="2">
      <t>サンイン</t>
    </rPh>
    <rPh sb="2" eb="4">
      <t>チュウオウ</t>
    </rPh>
    <phoneticPr fontId="3"/>
  </si>
  <si>
    <t>その他</t>
    <rPh sb="2" eb="3">
      <t>タ</t>
    </rPh>
    <phoneticPr fontId="3"/>
  </si>
  <si>
    <t>鳥取県合計</t>
  </si>
  <si>
    <t>計</t>
    <rPh sb="0" eb="1">
      <t>ケイ</t>
    </rPh>
    <phoneticPr fontId="3"/>
  </si>
  <si>
    <t>山口県（萩市）</t>
    <rPh sb="4" eb="5">
      <t>ハギ</t>
    </rPh>
    <rPh sb="5" eb="6">
      <t>シ</t>
    </rPh>
    <phoneticPr fontId="3"/>
  </si>
  <si>
    <t>広島県（北広島町）</t>
    <rPh sb="4" eb="5">
      <t>キタ</t>
    </rPh>
    <rPh sb="5" eb="7">
      <t>ヒロシマ</t>
    </rPh>
    <phoneticPr fontId="3"/>
  </si>
  <si>
    <t>請求先</t>
    <phoneticPr fontId="3"/>
  </si>
  <si>
    <t>西伯郡</t>
    <rPh sb="0" eb="3">
      <t>サイハクグン</t>
    </rPh>
    <phoneticPr fontId="3"/>
  </si>
  <si>
    <t>日野郡</t>
    <rPh sb="0" eb="3">
      <t>ヒノグン</t>
    </rPh>
    <phoneticPr fontId="3"/>
  </si>
  <si>
    <t>倉吉市</t>
    <rPh sb="0" eb="3">
      <t>クラヨシシ</t>
    </rPh>
    <phoneticPr fontId="3"/>
  </si>
  <si>
    <t>東伯郡</t>
    <rPh sb="0" eb="3">
      <t>トウハクグン</t>
    </rPh>
    <phoneticPr fontId="3"/>
  </si>
  <si>
    <t>●</t>
  </si>
  <si>
    <t>島根県・鳥取県</t>
    <rPh sb="0" eb="3">
      <t>シマネケン</t>
    </rPh>
    <rPh sb="4" eb="7">
      <t>トットリケン</t>
    </rPh>
    <phoneticPr fontId="3"/>
  </si>
  <si>
    <t>新聞折込部数表</t>
    <rPh sb="0" eb="2">
      <t>シンブン</t>
    </rPh>
    <rPh sb="2" eb="4">
      <t>オリコ</t>
    </rPh>
    <rPh sb="4" eb="6">
      <t>ブスウ</t>
    </rPh>
    <rPh sb="6" eb="7">
      <t>ヒョウ</t>
    </rPh>
    <phoneticPr fontId="3"/>
  </si>
  <si>
    <t>８．医療関係、医薬品、健康食品等の広告</t>
    <rPh sb="2" eb="4">
      <t>イリョウ</t>
    </rPh>
    <rPh sb="4" eb="6">
      <t>カンケイ</t>
    </rPh>
    <rPh sb="7" eb="10">
      <t>イヤクヒン</t>
    </rPh>
    <rPh sb="11" eb="15">
      <t>ケンコウショクヒン</t>
    </rPh>
    <rPh sb="15" eb="16">
      <t>トウ</t>
    </rPh>
    <rPh sb="17" eb="19">
      <t>コウコク</t>
    </rPh>
    <phoneticPr fontId="3"/>
  </si>
  <si>
    <t>営業時間及び折込申し込みと搬入日時</t>
    <rPh sb="0" eb="2">
      <t>エイギョウ</t>
    </rPh>
    <rPh sb="2" eb="4">
      <t>ジカン</t>
    </rPh>
    <rPh sb="4" eb="5">
      <t>オヨ</t>
    </rPh>
    <rPh sb="6" eb="8">
      <t>オリコミ</t>
    </rPh>
    <rPh sb="8" eb="9">
      <t>モウ</t>
    </rPh>
    <rPh sb="10" eb="11">
      <t>コ</t>
    </rPh>
    <rPh sb="13" eb="15">
      <t>ハンニュウ</t>
    </rPh>
    <rPh sb="15" eb="17">
      <t>ニチジ</t>
    </rPh>
    <phoneticPr fontId="3"/>
  </si>
  <si>
    <t>折込広告を搬入される際は、折込日と枚数を記載した納品書を添付願います。</t>
    <rPh sb="0" eb="2">
      <t>オリコミ</t>
    </rPh>
    <rPh sb="2" eb="4">
      <t>コウコク</t>
    </rPh>
    <rPh sb="5" eb="7">
      <t>ハンニュウ</t>
    </rPh>
    <rPh sb="10" eb="11">
      <t>サイ</t>
    </rPh>
    <rPh sb="13" eb="15">
      <t>オリコミ</t>
    </rPh>
    <rPh sb="15" eb="16">
      <t>ビ</t>
    </rPh>
    <rPh sb="17" eb="19">
      <t>マイスウ</t>
    </rPh>
    <rPh sb="20" eb="22">
      <t>キサイ</t>
    </rPh>
    <rPh sb="24" eb="27">
      <t>ノウヒンショ</t>
    </rPh>
    <rPh sb="28" eb="30">
      <t>テンプ</t>
    </rPh>
    <rPh sb="30" eb="31">
      <t>ネガ</t>
    </rPh>
    <phoneticPr fontId="3"/>
  </si>
  <si>
    <t>折込配送管理料</t>
    <phoneticPr fontId="3"/>
  </si>
  <si>
    <t>新聞名</t>
    <rPh sb="0" eb="2">
      <t>シンブン</t>
    </rPh>
    <rPh sb="2" eb="3">
      <t>メイ</t>
    </rPh>
    <phoneticPr fontId="3"/>
  </si>
  <si>
    <t>8.0円</t>
    <rPh sb="3" eb="4">
      <t>エン</t>
    </rPh>
    <phoneticPr fontId="3"/>
  </si>
  <si>
    <t>7.0円</t>
    <rPh sb="3" eb="4">
      <t>エン</t>
    </rPh>
    <phoneticPr fontId="3"/>
  </si>
  <si>
    <t>20.0円</t>
    <rPh sb="4" eb="5">
      <t>エン</t>
    </rPh>
    <phoneticPr fontId="3"/>
  </si>
  <si>
    <t>15.0円</t>
    <rPh sb="4" eb="5">
      <t>エン</t>
    </rPh>
    <phoneticPr fontId="3"/>
  </si>
  <si>
    <t>12.0円</t>
    <rPh sb="4" eb="5">
      <t>エン</t>
    </rPh>
    <phoneticPr fontId="3"/>
  </si>
  <si>
    <t>１．島根県全域１枚につき0.25円いただきます。</t>
    <rPh sb="2" eb="5">
      <t>シマネケン</t>
    </rPh>
    <rPh sb="5" eb="7">
      <t>ゼンイキ</t>
    </rPh>
    <rPh sb="8" eb="9">
      <t>マイ</t>
    </rPh>
    <rPh sb="16" eb="17">
      <t>エン</t>
    </rPh>
    <phoneticPr fontId="3"/>
  </si>
  <si>
    <t>16,000円</t>
    <rPh sb="6" eb="7">
      <t>エン</t>
    </rPh>
    <phoneticPr fontId="3"/>
  </si>
  <si>
    <t>※　折込料金と折込配送料金は原則として前金となっております。</t>
    <phoneticPr fontId="3"/>
  </si>
  <si>
    <t>※　単価はすべて税別で表示しています。別途消費税を申し受けます。</t>
    <phoneticPr fontId="3"/>
  </si>
  <si>
    <t>四六判
111kg以上
0.5円増</t>
    <rPh sb="9" eb="11">
      <t>イジョウ</t>
    </rPh>
    <phoneticPr fontId="3"/>
  </si>
  <si>
    <t>松江市・安来市・出雲市・雲南市</t>
    <rPh sb="0" eb="2">
      <t>マツエ</t>
    </rPh>
    <rPh sb="2" eb="3">
      <t>シ</t>
    </rPh>
    <rPh sb="4" eb="5">
      <t>アン</t>
    </rPh>
    <rPh sb="5" eb="6">
      <t>ク</t>
    </rPh>
    <rPh sb="6" eb="7">
      <t>シ</t>
    </rPh>
    <rPh sb="8" eb="10">
      <t>イズモ</t>
    </rPh>
    <rPh sb="10" eb="11">
      <t>シ</t>
    </rPh>
    <rPh sb="12" eb="14">
      <t>ウンナン</t>
    </rPh>
    <rPh sb="14" eb="15">
      <t>シ</t>
    </rPh>
    <phoneticPr fontId="3"/>
  </si>
  <si>
    <t>山口</t>
    <rPh sb="0" eb="2">
      <t>ヤマグチ</t>
    </rPh>
    <phoneticPr fontId="3"/>
  </si>
  <si>
    <t>萩市</t>
    <phoneticPr fontId="3"/>
  </si>
  <si>
    <t>島根</t>
    <rPh sb="0" eb="2">
      <t>シマネ</t>
    </rPh>
    <phoneticPr fontId="3"/>
  </si>
  <si>
    <t>仁多郡・飯石郡</t>
    <rPh sb="0" eb="3">
      <t>ニタグン</t>
    </rPh>
    <rPh sb="4" eb="7">
      <t>イイシグン</t>
    </rPh>
    <phoneticPr fontId="3"/>
  </si>
  <si>
    <t xml:space="preserve">  　　但し、特定保健用食品・栄養機能食品・機能性表示食品は定められた範囲で表示可能</t>
    <rPh sb="4" eb="5">
      <t>タダ</t>
    </rPh>
    <rPh sb="7" eb="9">
      <t>トクテイ</t>
    </rPh>
    <rPh sb="9" eb="12">
      <t>ホケンヨウ</t>
    </rPh>
    <rPh sb="12" eb="14">
      <t>ショクヒン</t>
    </rPh>
    <rPh sb="15" eb="17">
      <t>エイヨウ</t>
    </rPh>
    <rPh sb="17" eb="19">
      <t>キノウ</t>
    </rPh>
    <rPh sb="19" eb="21">
      <t>ショクヒン</t>
    </rPh>
    <rPh sb="22" eb="25">
      <t>キノウセイ</t>
    </rPh>
    <rPh sb="25" eb="27">
      <t>ヒョウジ</t>
    </rPh>
    <rPh sb="27" eb="29">
      <t>ショクヒン</t>
    </rPh>
    <rPh sb="30" eb="31">
      <t>サダ</t>
    </rPh>
    <rPh sb="35" eb="37">
      <t>ハンイ</t>
    </rPh>
    <rPh sb="38" eb="40">
      <t>ヒョウジ</t>
    </rPh>
    <rPh sb="40" eb="42">
      <t>カノウ</t>
    </rPh>
    <phoneticPr fontId="3"/>
  </si>
  <si>
    <t>　　www.dailysanin.co.jp → 「営業時間と搬入時間」</t>
    <rPh sb="26" eb="28">
      <t>エイギョウ</t>
    </rPh>
    <rPh sb="28" eb="30">
      <t>ジカン</t>
    </rPh>
    <rPh sb="31" eb="33">
      <t>ハンニュウ</t>
    </rPh>
    <rPh sb="33" eb="35">
      <t>ジカン</t>
    </rPh>
    <phoneticPr fontId="3"/>
  </si>
  <si>
    <t>西部地区(米子･境港･西伯･日野)</t>
    <rPh sb="0" eb="1">
      <t>ニシ</t>
    </rPh>
    <rPh sb="1" eb="2">
      <t>ブ</t>
    </rPh>
    <rPh sb="2" eb="3">
      <t>チ</t>
    </rPh>
    <rPh sb="3" eb="4">
      <t>ク</t>
    </rPh>
    <phoneticPr fontId="3"/>
  </si>
  <si>
    <t>　　　扇情的な言葉や写真、イラスト等を使用したもので青少年に有害なおそれのある広告、</t>
    <rPh sb="3" eb="6">
      <t>センジョウテキ</t>
    </rPh>
    <rPh sb="7" eb="9">
      <t>コトバ</t>
    </rPh>
    <rPh sb="10" eb="12">
      <t>シャシン</t>
    </rPh>
    <rPh sb="17" eb="18">
      <t>トウ</t>
    </rPh>
    <rPh sb="19" eb="21">
      <t>シヨウ</t>
    </rPh>
    <rPh sb="26" eb="29">
      <t>セイショウネン</t>
    </rPh>
    <rPh sb="30" eb="32">
      <t>ユウガイ</t>
    </rPh>
    <rPh sb="37" eb="41">
      <t>アルコウコク</t>
    </rPh>
    <phoneticPr fontId="3"/>
  </si>
  <si>
    <t>　　　その他風紀を乱したり、犯罪を誘発するおそれのあるもの。</t>
    <rPh sb="6" eb="8">
      <t>フウキ</t>
    </rPh>
    <rPh sb="9" eb="10">
      <t>ミダ</t>
    </rPh>
    <rPh sb="14" eb="16">
      <t>ハンザイ</t>
    </rPh>
    <rPh sb="17" eb="19">
      <t>ユウハツ</t>
    </rPh>
    <phoneticPr fontId="3"/>
  </si>
  <si>
    <t>　　　（性風俗関係や各都道府県の青少年保護育成条約に触れるおそれのあるもの等）</t>
    <rPh sb="4" eb="5">
      <t>セイ</t>
    </rPh>
    <rPh sb="5" eb="7">
      <t>フウゾク</t>
    </rPh>
    <rPh sb="7" eb="9">
      <t>カンケイ</t>
    </rPh>
    <rPh sb="10" eb="15">
      <t>カクトドウフケン</t>
    </rPh>
    <rPh sb="16" eb="19">
      <t>セイショウネン</t>
    </rPh>
    <rPh sb="19" eb="23">
      <t>ホゴイクセイ</t>
    </rPh>
    <rPh sb="23" eb="25">
      <t>ジョウヤク</t>
    </rPh>
    <rPh sb="26" eb="27">
      <t>フ</t>
    </rPh>
    <rPh sb="37" eb="38">
      <t>トウ</t>
    </rPh>
    <phoneticPr fontId="3"/>
  </si>
  <si>
    <t>　　　　　原則として取扱わない。</t>
    <rPh sb="5" eb="7">
      <t>ゲンソク</t>
    </rPh>
    <rPh sb="10" eb="12">
      <t>トリアツカ</t>
    </rPh>
    <phoneticPr fontId="3"/>
  </si>
  <si>
    <t>　　　（４）風俗、飲食関連の賃金表示の上限は時給3,000円（”以上”の表現可）、日給15,000円（”以上”の表現可）</t>
    <phoneticPr fontId="3"/>
  </si>
  <si>
    <t>　　　　　とする。</t>
    <phoneticPr fontId="3"/>
  </si>
  <si>
    <t>　　発行本社、関連会社、系統販売所が製作・配布するいわゆるフリーペーパー以外のもので、</t>
    <rPh sb="2" eb="4">
      <t>ハッコウ</t>
    </rPh>
    <rPh sb="4" eb="6">
      <t>ホンシャ</t>
    </rPh>
    <rPh sb="7" eb="11">
      <t>カンレンガイシャ</t>
    </rPh>
    <rPh sb="12" eb="14">
      <t>ケイトウ</t>
    </rPh>
    <rPh sb="14" eb="16">
      <t>ハンバイ</t>
    </rPh>
    <rPh sb="16" eb="17">
      <t>ショ</t>
    </rPh>
    <rPh sb="18" eb="20">
      <t>セイサク</t>
    </rPh>
    <rPh sb="21" eb="23">
      <t>ハイフ</t>
    </rPh>
    <rPh sb="36" eb="38">
      <t>イガイ</t>
    </rPh>
    <phoneticPr fontId="3"/>
  </si>
  <si>
    <t>14．当社、発行本社および新聞販売所が不適当と認めたもの</t>
    <phoneticPr fontId="3"/>
  </si>
  <si>
    <t>折込日</t>
    <rPh sb="0" eb="2">
      <t>オリコミ</t>
    </rPh>
    <rPh sb="2" eb="3">
      <t>ビ</t>
    </rPh>
    <phoneticPr fontId="3"/>
  </si>
  <si>
    <t>搬入締切</t>
    <rPh sb="0" eb="2">
      <t>ハンニュウ</t>
    </rPh>
    <rPh sb="2" eb="4">
      <t>シメキリ</t>
    </rPh>
    <phoneticPr fontId="3"/>
  </si>
  <si>
    <t>AM10:00</t>
    <phoneticPr fontId="3"/>
  </si>
  <si>
    <r>
      <t>東部地区</t>
    </r>
    <r>
      <rPr>
        <sz val="9"/>
        <rFont val="ＭＳ ゴシック"/>
        <family val="3"/>
        <charset val="128"/>
      </rPr>
      <t>(鳥取･岩美･八頭)</t>
    </r>
    <r>
      <rPr>
        <sz val="11"/>
        <rFont val="ＭＳ ゴシック"/>
        <family val="3"/>
        <charset val="128"/>
      </rPr>
      <t xml:space="preserve"> 中部地区</t>
    </r>
    <r>
      <rPr>
        <sz val="9"/>
        <rFont val="ＭＳ ゴシック"/>
        <family val="3"/>
        <charset val="128"/>
      </rPr>
      <t>(東伯･倉吉)</t>
    </r>
    <rPh sb="0" eb="2">
      <t>トウブ</t>
    </rPh>
    <rPh sb="2" eb="4">
      <t>チク</t>
    </rPh>
    <rPh sb="5" eb="7">
      <t>トットリ</t>
    </rPh>
    <rPh sb="8" eb="10">
      <t>イワミ</t>
    </rPh>
    <rPh sb="11" eb="13">
      <t>ヤズ</t>
    </rPh>
    <phoneticPr fontId="3"/>
  </si>
  <si>
    <t>AM10:00</t>
    <phoneticPr fontId="3"/>
  </si>
  <si>
    <t>Ａ４</t>
    <phoneticPr fontId="3"/>
  </si>
  <si>
    <t>Ｂ４</t>
    <phoneticPr fontId="3"/>
  </si>
  <si>
    <t>Ｂ３折有</t>
    <rPh sb="2" eb="3">
      <t>オリ</t>
    </rPh>
    <rPh sb="3" eb="4">
      <t>アリ</t>
    </rPh>
    <phoneticPr fontId="3"/>
  </si>
  <si>
    <t>Ｂ２</t>
    <phoneticPr fontId="3"/>
  </si>
  <si>
    <t>Ｂ全</t>
    <rPh sb="1" eb="2">
      <t>ゼン</t>
    </rPh>
    <phoneticPr fontId="3"/>
  </si>
  <si>
    <r>
      <t>西部地区</t>
    </r>
    <r>
      <rPr>
        <sz val="9"/>
        <rFont val="ＭＳ ゴシック"/>
        <family val="3"/>
        <charset val="128"/>
      </rPr>
      <t>(米子･境港･西伯･日野)</t>
    </r>
    <rPh sb="0" eb="2">
      <t>セイブ</t>
    </rPh>
    <rPh sb="2" eb="4">
      <t>チク</t>
    </rPh>
    <rPh sb="5" eb="7">
      <t>ヨナゴ</t>
    </rPh>
    <rPh sb="8" eb="10">
      <t>サカイミナト</t>
    </rPh>
    <rPh sb="11" eb="13">
      <t>サイハク</t>
    </rPh>
    <rPh sb="14" eb="16">
      <t>ヒノ</t>
    </rPh>
    <phoneticPr fontId="3"/>
  </si>
  <si>
    <t>※搬入締切は松江本社へ申込・搬入した場合のものです。</t>
    <rPh sb="1" eb="3">
      <t>ハンニュウ</t>
    </rPh>
    <phoneticPr fontId="3"/>
  </si>
  <si>
    <t>　申込・搬入締切の詳細は当社WEBサイトでご確認ください。</t>
    <rPh sb="1" eb="2">
      <t>モウ</t>
    </rPh>
    <rPh sb="2" eb="3">
      <t>コ</t>
    </rPh>
    <rPh sb="4" eb="6">
      <t>ハンニュウ</t>
    </rPh>
    <rPh sb="6" eb="8">
      <t>シメキリ</t>
    </rPh>
    <rPh sb="9" eb="11">
      <t>ショウサイ</t>
    </rPh>
    <rPh sb="12" eb="14">
      <t>トウシャ</t>
    </rPh>
    <rPh sb="22" eb="24">
      <t>カクニン</t>
    </rPh>
    <phoneticPr fontId="3"/>
  </si>
  <si>
    <t>（フリガナ）</t>
    <phoneticPr fontId="3"/>
  </si>
  <si>
    <t xml:space="preserve"> 弊社使用欄</t>
    <rPh sb="1" eb="3">
      <t>ヘイシャ</t>
    </rPh>
    <rPh sb="3" eb="5">
      <t>シヨウ</t>
    </rPh>
    <rPh sb="5" eb="6">
      <t>ラン</t>
    </rPh>
    <phoneticPr fontId="3"/>
  </si>
  <si>
    <t>（フリガナ）</t>
    <phoneticPr fontId="3"/>
  </si>
  <si>
    <t>〒</t>
    <phoneticPr fontId="3"/>
  </si>
  <si>
    <t>ＴＥＬ</t>
    <phoneticPr fontId="3"/>
  </si>
  <si>
    <t>ＦＡＸ</t>
    <phoneticPr fontId="3"/>
  </si>
  <si>
    <t xml:space="preserve"> 見積書</t>
    <rPh sb="1" eb="4">
      <t>ミツモリショ</t>
    </rPh>
    <phoneticPr fontId="3"/>
  </si>
  <si>
    <t xml:space="preserve"> 添付明細</t>
    <rPh sb="1" eb="3">
      <t>テンプ</t>
    </rPh>
    <rPh sb="3" eb="5">
      <t>メイサイ</t>
    </rPh>
    <phoneticPr fontId="3"/>
  </si>
  <si>
    <t>チラシ
搬入日</t>
    <rPh sb="4" eb="6">
      <t>ハンニュウ</t>
    </rPh>
    <rPh sb="6" eb="7">
      <t>ビ</t>
    </rPh>
    <phoneticPr fontId="3"/>
  </si>
  <si>
    <t>搬入に関する
特記事項</t>
    <rPh sb="0" eb="2">
      <t>ハンニュウ</t>
    </rPh>
    <rPh sb="3" eb="4">
      <t>カン</t>
    </rPh>
    <rPh sb="7" eb="9">
      <t>トッキ</t>
    </rPh>
    <rPh sb="9" eb="11">
      <t>ジコウ</t>
    </rPh>
    <phoneticPr fontId="3"/>
  </si>
  <si>
    <t>注  （宍道町の伊志見地区の山陰中央新報は出雲市の斐川東部販売店【注11】に含まれています。）</t>
    <rPh sb="21" eb="24">
      <t>イズモシ</t>
    </rPh>
    <phoneticPr fontId="3"/>
  </si>
  <si>
    <t>注5 （千酌合配店には、美保関町の菅浦、北浦地区が含まれています。）</t>
    <phoneticPr fontId="3"/>
  </si>
  <si>
    <t>■Excelでの部数表の使用方法について</t>
    <rPh sb="8" eb="10">
      <t>ブスウ</t>
    </rPh>
    <rPh sb="10" eb="11">
      <t>ヒョウ</t>
    </rPh>
    <rPh sb="12" eb="14">
      <t>シヨウ</t>
    </rPh>
    <rPh sb="14" eb="16">
      <t>ホウホウ</t>
    </rPh>
    <phoneticPr fontId="3"/>
  </si>
  <si>
    <t>下記アドレスにアクセスしてください。</t>
    <rPh sb="0" eb="2">
      <t>カキ</t>
    </rPh>
    <phoneticPr fontId="3"/>
  </si>
  <si>
    <t>この折込部数表はホームページよりExcel形式またはPDF形式でダウンロードできます。</t>
    <rPh sb="2" eb="4">
      <t>オリコミ</t>
    </rPh>
    <rPh sb="4" eb="6">
      <t>ブスウ</t>
    </rPh>
    <rPh sb="6" eb="7">
      <t>ヒョウ</t>
    </rPh>
    <rPh sb="21" eb="23">
      <t>ケイシキ</t>
    </rPh>
    <rPh sb="29" eb="31">
      <t>ケイシキ</t>
    </rPh>
    <phoneticPr fontId="3"/>
  </si>
  <si>
    <t>折込部数表のご利用について</t>
    <rPh sb="0" eb="2">
      <t>オリコミ</t>
    </rPh>
    <rPh sb="2" eb="4">
      <t>ブスウ</t>
    </rPh>
    <rPh sb="4" eb="5">
      <t>ヒョウ</t>
    </rPh>
    <rPh sb="7" eb="9">
      <t>リヨウ</t>
    </rPh>
    <phoneticPr fontId="3"/>
  </si>
  <si>
    <t>島根県合計</t>
    <phoneticPr fontId="3"/>
  </si>
  <si>
    <t>※隠岐郡に折込される場合、新聞配達時間が折込当日の午後になりますのでご注意ください。</t>
    <rPh sb="1" eb="3">
      <t>オキ</t>
    </rPh>
    <rPh sb="3" eb="4">
      <t>グン</t>
    </rPh>
    <rPh sb="5" eb="7">
      <t>オリコミ</t>
    </rPh>
    <rPh sb="10" eb="12">
      <t>バアイ</t>
    </rPh>
    <rPh sb="13" eb="15">
      <t>シンブン</t>
    </rPh>
    <rPh sb="15" eb="17">
      <t>ハイタツ</t>
    </rPh>
    <rPh sb="17" eb="19">
      <t>ジカン</t>
    </rPh>
    <rPh sb="20" eb="22">
      <t>オリコミ</t>
    </rPh>
    <rPh sb="22" eb="24">
      <t>トウジツ</t>
    </rPh>
    <rPh sb="25" eb="27">
      <t>ゴゴ</t>
    </rPh>
    <rPh sb="35" eb="37">
      <t>チュウイ</t>
    </rPh>
    <phoneticPr fontId="3"/>
  </si>
  <si>
    <t xml:space="preserve">※上記以外の地域についてはお問い合わせください。                                         </t>
    <rPh sb="1" eb="3">
      <t>ジョウキ</t>
    </rPh>
    <rPh sb="3" eb="5">
      <t>イガイ</t>
    </rPh>
    <rPh sb="6" eb="8">
      <t>チイキ</t>
    </rPh>
    <rPh sb="14" eb="15">
      <t>ト</t>
    </rPh>
    <rPh sb="16" eb="17">
      <t>ア</t>
    </rPh>
    <phoneticPr fontId="3"/>
  </si>
  <si>
    <t>4.9円</t>
    <rPh sb="3" eb="4">
      <t>エン</t>
    </rPh>
    <phoneticPr fontId="3"/>
  </si>
  <si>
    <t>9.0円</t>
    <rPh sb="3" eb="4">
      <t>エン</t>
    </rPh>
    <phoneticPr fontId="3"/>
  </si>
  <si>
    <t>3.2円</t>
    <rPh sb="3" eb="4">
      <t>エン</t>
    </rPh>
    <phoneticPr fontId="3"/>
  </si>
  <si>
    <t>13.0円</t>
    <rPh sb="4" eb="5">
      <t>エン</t>
    </rPh>
    <phoneticPr fontId="3"/>
  </si>
  <si>
    <t>14.0円</t>
    <rPh sb="4" eb="5">
      <t>エン</t>
    </rPh>
    <phoneticPr fontId="3"/>
  </si>
  <si>
    <t>　 各シートの右端にある「地図」「申込書」および各地区名をクリックするか、シート下部のタブをクリックしてください。</t>
    <rPh sb="2" eb="3">
      <t>カク</t>
    </rPh>
    <rPh sb="7" eb="9">
      <t>ミギハシ</t>
    </rPh>
    <rPh sb="13" eb="15">
      <t>チズ</t>
    </rPh>
    <rPh sb="17" eb="20">
      <t>モウシコミショ</t>
    </rPh>
    <rPh sb="24" eb="28">
      <t>カクチクメイ</t>
    </rPh>
    <rPh sb="40" eb="42">
      <t>カブ</t>
    </rPh>
    <phoneticPr fontId="3"/>
  </si>
  <si>
    <t>申込書へ移動</t>
    <rPh sb="0" eb="3">
      <t>モウシコミショ</t>
    </rPh>
    <rPh sb="4" eb="6">
      <t>イドウ</t>
    </rPh>
    <phoneticPr fontId="3"/>
  </si>
  <si>
    <t>地図へ移動</t>
    <rPh sb="0" eb="2">
      <t>チズ</t>
    </rPh>
    <rPh sb="3" eb="5">
      <t>イドウ</t>
    </rPh>
    <phoneticPr fontId="3"/>
  </si>
  <si>
    <t>部数表へ移動</t>
    <rPh sb="0" eb="2">
      <t>ブスウ</t>
    </rPh>
    <rPh sb="2" eb="3">
      <t>ヒョウ</t>
    </rPh>
    <rPh sb="4" eb="6">
      <t>イドウ</t>
    </rPh>
    <phoneticPr fontId="3"/>
  </si>
  <si>
    <t>・</t>
    <phoneticPr fontId="3"/>
  </si>
  <si>
    <t>折込希望の市郡名をクリックすると該当の部数表シートへ移動します。</t>
    <rPh sb="26" eb="28">
      <t>イドウ</t>
    </rPh>
    <phoneticPr fontId="3"/>
  </si>
  <si>
    <t>総計</t>
    <rPh sb="0" eb="2">
      <t>ソウケイ</t>
    </rPh>
    <phoneticPr fontId="3"/>
  </si>
  <si>
    <t>B4サイズまで</t>
    <phoneticPr fontId="3"/>
  </si>
  <si>
    <t>B3サイズ</t>
    <phoneticPr fontId="3"/>
  </si>
  <si>
    <t>B2サイズ</t>
    <phoneticPr fontId="3"/>
  </si>
  <si>
    <t>B全サイズ</t>
    <rPh sb="1" eb="2">
      <t>ゼン</t>
    </rPh>
    <phoneticPr fontId="3"/>
  </si>
  <si>
    <t>2,000円</t>
    <rPh sb="5" eb="6">
      <t>エン</t>
    </rPh>
    <phoneticPr fontId="3"/>
  </si>
  <si>
    <t>4,000円</t>
    <rPh sb="5" eb="6">
      <t>エン</t>
    </rPh>
    <phoneticPr fontId="3"/>
  </si>
  <si>
    <t>8,000円</t>
    <rPh sb="5" eb="6">
      <t>エン</t>
    </rPh>
    <phoneticPr fontId="3"/>
  </si>
  <si>
    <t>部数</t>
  </si>
  <si>
    <t>合計</t>
    <phoneticPr fontId="3"/>
  </si>
  <si>
    <t>朝日</t>
    <phoneticPr fontId="3"/>
  </si>
  <si>
    <t>読売</t>
    <phoneticPr fontId="3"/>
  </si>
  <si>
    <t>毎日</t>
    <phoneticPr fontId="3"/>
  </si>
  <si>
    <t>産経</t>
    <phoneticPr fontId="3"/>
  </si>
  <si>
    <t>中国</t>
    <phoneticPr fontId="3"/>
  </si>
  <si>
    <t>日本海</t>
    <phoneticPr fontId="3"/>
  </si>
  <si>
    <t>日経</t>
    <rPh sb="0" eb="2">
      <t>ニッケイ</t>
    </rPh>
    <phoneticPr fontId="3"/>
  </si>
  <si>
    <t>注14 （山陰中央新報の仁万販売店には、旧市内の五十猛地区が含まれています。）</t>
    <rPh sb="20" eb="23">
      <t>キュウシナイ</t>
    </rPh>
    <rPh sb="24" eb="27">
      <t>イソタケ</t>
    </rPh>
    <phoneticPr fontId="3"/>
  </si>
  <si>
    <t>松江１</t>
    <rPh sb="0" eb="2">
      <t>マツエ</t>
    </rPh>
    <phoneticPr fontId="3"/>
  </si>
  <si>
    <t>松江２</t>
    <rPh sb="0" eb="2">
      <t>マツエ</t>
    </rPh>
    <phoneticPr fontId="3"/>
  </si>
  <si>
    <t>出雲１</t>
    <rPh sb="0" eb="2">
      <t>イズモ</t>
    </rPh>
    <phoneticPr fontId="3"/>
  </si>
  <si>
    <t>出雲２</t>
    <rPh sb="0" eb="2">
      <t>イズモ</t>
    </rPh>
    <phoneticPr fontId="3"/>
  </si>
  <si>
    <t>鳥取１</t>
    <rPh sb="0" eb="2">
      <t>トットリ</t>
    </rPh>
    <phoneticPr fontId="3"/>
  </si>
  <si>
    <t>鳥取２</t>
    <rPh sb="0" eb="2">
      <t>トットリ</t>
    </rPh>
    <phoneticPr fontId="3"/>
  </si>
  <si>
    <t>山陰中央新報以外の新聞については、料金が異なりますのでお問い合わせください。</t>
    <rPh sb="0" eb="2">
      <t>サンイン</t>
    </rPh>
    <rPh sb="2" eb="4">
      <t>チュウオウ</t>
    </rPh>
    <rPh sb="4" eb="6">
      <t>シンポウ</t>
    </rPh>
    <rPh sb="6" eb="8">
      <t>イガイ</t>
    </rPh>
    <rPh sb="9" eb="11">
      <t>シンブン</t>
    </rPh>
    <rPh sb="17" eb="19">
      <t>リョウキン</t>
    </rPh>
    <rPh sb="20" eb="21">
      <t>コト</t>
    </rPh>
    <rPh sb="28" eb="29">
      <t>ト</t>
    </rPh>
    <rPh sb="30" eb="31">
      <t>ア</t>
    </rPh>
    <phoneticPr fontId="3"/>
  </si>
  <si>
    <t>※配送管理料・消費税別途要</t>
    <phoneticPr fontId="3"/>
  </si>
  <si>
    <t>選挙期間中に折り込む選挙チラシが対象となります。（個人ビラ・政党ビラ共通）</t>
    <rPh sb="0" eb="2">
      <t>センキョ</t>
    </rPh>
    <rPh sb="2" eb="5">
      <t>キカンチュウ</t>
    </rPh>
    <rPh sb="6" eb="7">
      <t>オ</t>
    </rPh>
    <rPh sb="8" eb="9">
      <t>コ</t>
    </rPh>
    <rPh sb="10" eb="12">
      <t>センキョ</t>
    </rPh>
    <rPh sb="16" eb="18">
      <t>タイショウ</t>
    </rPh>
    <phoneticPr fontId="3"/>
  </si>
  <si>
    <t>集合・連合広告、政党・意見広告は各サイズ共通で1.5倍となります。</t>
    <rPh sb="0" eb="2">
      <t>シュウゴウ</t>
    </rPh>
    <rPh sb="3" eb="5">
      <t>レンゴウ</t>
    </rPh>
    <rPh sb="5" eb="7">
      <t>コウコク</t>
    </rPh>
    <rPh sb="8" eb="10">
      <t>セイトウ</t>
    </rPh>
    <rPh sb="11" eb="13">
      <t>イケン</t>
    </rPh>
    <rPh sb="13" eb="15">
      <t>コウコク</t>
    </rPh>
    <rPh sb="26" eb="27">
      <t>バイ</t>
    </rPh>
    <phoneticPr fontId="3"/>
  </si>
  <si>
    <t>■上記に限らず、判断が難しいものは当社へご相談ください。</t>
    <phoneticPr fontId="3"/>
  </si>
  <si>
    <t>※鳥取県は月曜日折込が出来ませんのでご注意ください。</t>
    <rPh sb="1" eb="4">
      <t>トットリケン</t>
    </rPh>
    <rPh sb="5" eb="8">
      <t>ゲツヨウビ</t>
    </rPh>
    <rPh sb="8" eb="10">
      <t>オリコミ</t>
    </rPh>
    <rPh sb="11" eb="13">
      <t>デキ</t>
    </rPh>
    <rPh sb="19" eb="21">
      <t>チュウイ</t>
    </rPh>
    <phoneticPr fontId="3"/>
  </si>
  <si>
    <t>上記以外の県外については、お問い合わせください。</t>
    <rPh sb="0" eb="2">
      <t>ジョウキ</t>
    </rPh>
    <rPh sb="2" eb="4">
      <t>イガイ</t>
    </rPh>
    <rPh sb="5" eb="7">
      <t>ケンガイ</t>
    </rPh>
    <rPh sb="14" eb="15">
      <t>ト</t>
    </rPh>
    <rPh sb="16" eb="17">
      <t>ア</t>
    </rPh>
    <phoneticPr fontId="3"/>
  </si>
  <si>
    <t>安来</t>
    <rPh sb="0" eb="2">
      <t>ヤスギ</t>
    </rPh>
    <phoneticPr fontId="3"/>
  </si>
  <si>
    <t>雲南</t>
    <rPh sb="0" eb="2">
      <t>ウンナン</t>
    </rPh>
    <phoneticPr fontId="3"/>
  </si>
  <si>
    <t>大田</t>
    <phoneticPr fontId="3"/>
  </si>
  <si>
    <t>江津</t>
    <phoneticPr fontId="3"/>
  </si>
  <si>
    <t>浜田</t>
    <phoneticPr fontId="3"/>
  </si>
  <si>
    <t>益田</t>
    <rPh sb="0" eb="2">
      <t>マスダ</t>
    </rPh>
    <phoneticPr fontId="3"/>
  </si>
  <si>
    <t>米子</t>
    <phoneticPr fontId="3"/>
  </si>
  <si>
    <t>境港</t>
    <phoneticPr fontId="3"/>
  </si>
  <si>
    <t>倉吉</t>
    <phoneticPr fontId="3"/>
  </si>
  <si>
    <t>仁多</t>
    <phoneticPr fontId="3"/>
  </si>
  <si>
    <t>飯石</t>
    <phoneticPr fontId="3"/>
  </si>
  <si>
    <t>隠岐</t>
    <rPh sb="0" eb="2">
      <t>オキ</t>
    </rPh>
    <phoneticPr fontId="3"/>
  </si>
  <si>
    <t>邑智</t>
    <phoneticPr fontId="3"/>
  </si>
  <si>
    <t>鹿足</t>
    <phoneticPr fontId="3"/>
  </si>
  <si>
    <t>西伯</t>
    <phoneticPr fontId="3"/>
  </si>
  <si>
    <t>日野</t>
    <phoneticPr fontId="3"/>
  </si>
  <si>
    <t>東伯</t>
    <phoneticPr fontId="3"/>
  </si>
  <si>
    <t>八頭</t>
    <phoneticPr fontId="3"/>
  </si>
  <si>
    <t>岩美</t>
    <phoneticPr fontId="3"/>
  </si>
  <si>
    <t>広島</t>
    <rPh sb="0" eb="2">
      <t>ヒロシマ</t>
    </rPh>
    <phoneticPr fontId="3"/>
  </si>
  <si>
    <t>山口</t>
    <phoneticPr fontId="3"/>
  </si>
  <si>
    <t>松江1</t>
    <rPh sb="0" eb="2">
      <t>マツエ</t>
    </rPh>
    <phoneticPr fontId="3"/>
  </si>
  <si>
    <t>松江2</t>
    <rPh sb="0" eb="2">
      <t>マツエ</t>
    </rPh>
    <phoneticPr fontId="3"/>
  </si>
  <si>
    <t>鳥取1</t>
    <rPh sb="0" eb="2">
      <t>トットリ</t>
    </rPh>
    <phoneticPr fontId="3"/>
  </si>
  <si>
    <t>鳥取2</t>
    <rPh sb="0" eb="2">
      <t>トットリ</t>
    </rPh>
    <phoneticPr fontId="3"/>
  </si>
  <si>
    <t>出雲1</t>
    <rPh sb="0" eb="2">
      <t>イズモ</t>
    </rPh>
    <phoneticPr fontId="3"/>
  </si>
  <si>
    <t>出雲2</t>
    <rPh sb="0" eb="2">
      <t>イズモ</t>
    </rPh>
    <phoneticPr fontId="3"/>
  </si>
  <si>
    <r>
      <rPr>
        <sz val="11"/>
        <rFont val="営業日前午前"/>
        <family val="3"/>
        <charset val="128"/>
      </rPr>
      <t>山口新聞</t>
    </r>
    <rPh sb="0" eb="2">
      <t>ヤマグチ</t>
    </rPh>
    <rPh sb="2" eb="4">
      <t>シンブン</t>
    </rPh>
    <phoneticPr fontId="3"/>
  </si>
  <si>
    <r>
      <rPr>
        <sz val="11"/>
        <rFont val="ＭＳ ゴシック"/>
        <family val="3"/>
        <charset val="128"/>
      </rPr>
      <t>松江市</t>
    </r>
    <rPh sb="0" eb="3">
      <t>マツエシ</t>
    </rPh>
    <phoneticPr fontId="3"/>
  </si>
  <si>
    <r>
      <rPr>
        <sz val="11"/>
        <rFont val="ＭＳ ゴシック"/>
        <family val="3"/>
        <charset val="128"/>
      </rPr>
      <t>折込数計</t>
    </r>
    <rPh sb="0" eb="2">
      <t>オリコミ</t>
    </rPh>
    <rPh sb="2" eb="3">
      <t>スウ</t>
    </rPh>
    <rPh sb="3" eb="4">
      <t>ケイ</t>
    </rPh>
    <phoneticPr fontId="3"/>
  </si>
  <si>
    <r>
      <rPr>
        <sz val="11"/>
        <color indexed="8"/>
        <rFont val="ＭＳ ゴシック"/>
        <family val="3"/>
        <charset val="128"/>
      </rPr>
      <t>鹿島町</t>
    </r>
    <rPh sb="0" eb="2">
      <t>カシマ</t>
    </rPh>
    <rPh sb="2" eb="3">
      <t>チョウ</t>
    </rPh>
    <phoneticPr fontId="3"/>
  </si>
  <si>
    <r>
      <rPr>
        <sz val="11"/>
        <rFont val="ＭＳ ゴシック"/>
        <family val="3"/>
        <charset val="128"/>
      </rPr>
      <t>山口新聞</t>
    </r>
    <rPh sb="0" eb="1">
      <t>ヤマ</t>
    </rPh>
    <rPh sb="1" eb="2">
      <t>クチ</t>
    </rPh>
    <rPh sb="2" eb="3">
      <t>シン</t>
    </rPh>
    <rPh sb="3" eb="4">
      <t>ブン</t>
    </rPh>
    <phoneticPr fontId="3"/>
  </si>
  <si>
    <r>
      <rPr>
        <sz val="11"/>
        <rFont val="ＭＳ ゴシック"/>
        <family val="3"/>
        <charset val="128"/>
      </rPr>
      <t>朝日</t>
    </r>
    <phoneticPr fontId="3"/>
  </si>
  <si>
    <r>
      <rPr>
        <sz val="11"/>
        <rFont val="ＭＳ ゴシック"/>
        <family val="3"/>
        <charset val="128"/>
      </rPr>
      <t>読売</t>
    </r>
    <phoneticPr fontId="3"/>
  </si>
  <si>
    <r>
      <rPr>
        <sz val="11"/>
        <rFont val="ＭＳ ゴシック"/>
        <family val="3"/>
        <charset val="128"/>
      </rPr>
      <t>毎日</t>
    </r>
    <phoneticPr fontId="3"/>
  </si>
  <si>
    <r>
      <rPr>
        <sz val="11"/>
        <rFont val="ＭＳ ゴシック"/>
        <family val="3"/>
        <charset val="128"/>
      </rPr>
      <t>日経</t>
    </r>
    <phoneticPr fontId="3"/>
  </si>
  <si>
    <r>
      <rPr>
        <sz val="11"/>
        <rFont val="ＭＳ ゴシック"/>
        <family val="3"/>
        <charset val="128"/>
      </rPr>
      <t>西伯郡計</t>
    </r>
    <rPh sb="0" eb="3">
      <t>サイハクグン</t>
    </rPh>
    <rPh sb="3" eb="4">
      <t>ケイ</t>
    </rPh>
    <phoneticPr fontId="3"/>
  </si>
  <si>
    <r>
      <rPr>
        <sz val="11"/>
        <rFont val="ＭＳ ゴシック"/>
        <family val="3"/>
        <charset val="128"/>
      </rPr>
      <t>倉吉市計</t>
    </r>
    <rPh sb="0" eb="3">
      <t>クラヨシシ</t>
    </rPh>
    <rPh sb="3" eb="4">
      <t>ケイ</t>
    </rPh>
    <phoneticPr fontId="3"/>
  </si>
  <si>
    <t>鳥取１計</t>
    <rPh sb="0" eb="2">
      <t>トットリ</t>
    </rPh>
    <rPh sb="3" eb="4">
      <t>ケイ</t>
    </rPh>
    <phoneticPr fontId="3"/>
  </si>
  <si>
    <t>鳥取２計</t>
    <rPh sb="0" eb="2">
      <t>トットリ</t>
    </rPh>
    <rPh sb="3" eb="4">
      <t>ケイ</t>
    </rPh>
    <phoneticPr fontId="3"/>
  </si>
  <si>
    <t>最初にお読みください</t>
    <phoneticPr fontId="3"/>
  </si>
  <si>
    <t>取扱基準</t>
    <rPh sb="0" eb="2">
      <t>トリアツカイ</t>
    </rPh>
    <rPh sb="2" eb="4">
      <t>キジュン</t>
    </rPh>
    <phoneticPr fontId="3"/>
  </si>
  <si>
    <t>搬入・注意</t>
    <rPh sb="0" eb="2">
      <t>ハンニュウ</t>
    </rPh>
    <rPh sb="3" eb="5">
      <t>チュウイ</t>
    </rPh>
    <phoneticPr fontId="3"/>
  </si>
  <si>
    <t>料金</t>
    <rPh sb="0" eb="2">
      <t>リョウキン</t>
    </rPh>
    <phoneticPr fontId="3"/>
  </si>
  <si>
    <t>大田中部</t>
    <rPh sb="3" eb="4">
      <t>ブ</t>
    </rPh>
    <phoneticPr fontId="3"/>
  </si>
  <si>
    <t>出雲東部</t>
    <rPh sb="3" eb="4">
      <t>ブ</t>
    </rPh>
    <phoneticPr fontId="3"/>
  </si>
  <si>
    <t>出雲西部</t>
    <rPh sb="3" eb="4">
      <t>ブ</t>
    </rPh>
    <phoneticPr fontId="3"/>
  </si>
  <si>
    <t>松江市</t>
    <rPh sb="0" eb="1">
      <t>マツ</t>
    </rPh>
    <rPh sb="1" eb="2">
      <t>エ</t>
    </rPh>
    <rPh sb="2" eb="3">
      <t>シ</t>
    </rPh>
    <phoneticPr fontId="3"/>
  </si>
  <si>
    <t>安来市</t>
  </si>
  <si>
    <t>出雲市</t>
    <rPh sb="0" eb="1">
      <t>デ</t>
    </rPh>
    <rPh sb="1" eb="2">
      <t>クモ</t>
    </rPh>
    <rPh sb="2" eb="3">
      <t>シ</t>
    </rPh>
    <phoneticPr fontId="3"/>
  </si>
  <si>
    <t>雲南市</t>
    <rPh sb="0" eb="1">
      <t>ウン</t>
    </rPh>
    <rPh sb="1" eb="2">
      <t>ナン</t>
    </rPh>
    <rPh sb="2" eb="3">
      <t>シ</t>
    </rPh>
    <phoneticPr fontId="3"/>
  </si>
  <si>
    <t>仁多郡</t>
  </si>
  <si>
    <t>飯石郡</t>
  </si>
  <si>
    <t>隠岐郡</t>
  </si>
  <si>
    <t>大田市</t>
    <rPh sb="0" eb="1">
      <t>オオ</t>
    </rPh>
    <phoneticPr fontId="3"/>
  </si>
  <si>
    <t>邑智郡</t>
  </si>
  <si>
    <t>江津市</t>
    <rPh sb="0" eb="1">
      <t>エ</t>
    </rPh>
    <rPh sb="1" eb="2">
      <t>ツ</t>
    </rPh>
    <phoneticPr fontId="3"/>
  </si>
  <si>
    <t>浜田市</t>
  </si>
  <si>
    <t>益田市</t>
    <rPh sb="0" eb="1">
      <t>マ</t>
    </rPh>
    <phoneticPr fontId="3"/>
  </si>
  <si>
    <t>鹿足郡</t>
  </si>
  <si>
    <t>米子市</t>
  </si>
  <si>
    <t>境港市</t>
  </si>
  <si>
    <t>西伯郡</t>
  </si>
  <si>
    <t>日野郡</t>
  </si>
  <si>
    <t>倉吉市</t>
  </si>
  <si>
    <t>東伯郡</t>
  </si>
  <si>
    <t>鳥取市</t>
  </si>
  <si>
    <t>八頭郡</t>
  </si>
  <si>
    <t>岩美郡</t>
  </si>
  <si>
    <t>市郡名</t>
    <rPh sb="0" eb="1">
      <t>シ</t>
    </rPh>
    <rPh sb="1" eb="2">
      <t>グン</t>
    </rPh>
    <rPh sb="2" eb="3">
      <t>メイ</t>
    </rPh>
    <phoneticPr fontId="3"/>
  </si>
  <si>
    <t>証紙なし</t>
    <rPh sb="0" eb="2">
      <t>ショウシ</t>
    </rPh>
    <phoneticPr fontId="3"/>
  </si>
  <si>
    <t>証紙あり</t>
    <rPh sb="0" eb="2">
      <t>ショウシ</t>
    </rPh>
    <phoneticPr fontId="3"/>
  </si>
  <si>
    <t>上石見</t>
    <rPh sb="0" eb="1">
      <t>カミ</t>
    </rPh>
    <phoneticPr fontId="3"/>
  </si>
  <si>
    <t>隠岐郡・西部地区(石見)・萩市</t>
    <rPh sb="4" eb="6">
      <t>セイブ</t>
    </rPh>
    <phoneticPr fontId="3"/>
  </si>
  <si>
    <t>表示部数は次回改定迄の増数予定を含んでいます。</t>
    <phoneticPr fontId="3"/>
  </si>
  <si>
    <t>ので、事前にご相談ください。</t>
    <rPh sb="3" eb="5">
      <t>ジゼン</t>
    </rPh>
    <rPh sb="7" eb="9">
      <t>ソウダン</t>
    </rPh>
    <phoneticPr fontId="3"/>
  </si>
  <si>
    <t>変形もの、厚手なもの、極端に小さいものなど特殊な折込は、取扱わないことがあります</t>
    <rPh sb="0" eb="2">
      <t>ヘンケイ</t>
    </rPh>
    <rPh sb="5" eb="7">
      <t>アツデ</t>
    </rPh>
    <rPh sb="11" eb="13">
      <t>キョクタン</t>
    </rPh>
    <rPh sb="14" eb="15">
      <t>チイ</t>
    </rPh>
    <rPh sb="21" eb="23">
      <t>トクシュ</t>
    </rPh>
    <rPh sb="24" eb="26">
      <t>オリコミ</t>
    </rPh>
    <rPh sb="28" eb="30">
      <t>トリアツカ</t>
    </rPh>
    <phoneticPr fontId="3"/>
  </si>
  <si>
    <t>尚、特別に中止可能な場合でも、その一切の費用は広告主様に負担していただきます。</t>
    <rPh sb="0" eb="1">
      <t>ナオ</t>
    </rPh>
    <rPh sb="2" eb="4">
      <t>トクベツ</t>
    </rPh>
    <rPh sb="5" eb="7">
      <t>チュウシ</t>
    </rPh>
    <rPh sb="7" eb="9">
      <t>カノウ</t>
    </rPh>
    <rPh sb="10" eb="12">
      <t>バアイ</t>
    </rPh>
    <rPh sb="17" eb="19">
      <t>イッサイ</t>
    </rPh>
    <rPh sb="20" eb="22">
      <t>ヒヨウ</t>
    </rPh>
    <rPh sb="23" eb="25">
      <t>コウコク</t>
    </rPh>
    <rPh sb="25" eb="26">
      <t>ヌシ</t>
    </rPh>
    <rPh sb="26" eb="27">
      <t>サマ</t>
    </rPh>
    <rPh sb="28" eb="30">
      <t>フタン</t>
    </rPh>
    <phoneticPr fontId="3"/>
  </si>
  <si>
    <t>偶然のモレ、ダブり等につきましてはご容赦ください。</t>
    <rPh sb="1" eb="2">
      <t>ゼン</t>
    </rPh>
    <rPh sb="9" eb="10">
      <t>ナド</t>
    </rPh>
    <rPh sb="18" eb="20">
      <t>ヨウシャ</t>
    </rPh>
    <phoneticPr fontId="3"/>
  </si>
  <si>
    <t>折込の新聞組込に際しては、販売所に対して細心の注意を払うように指導していますが、</t>
    <rPh sb="0" eb="2">
      <t>オリコミ</t>
    </rPh>
    <rPh sb="3" eb="5">
      <t>シンブン</t>
    </rPh>
    <rPh sb="5" eb="7">
      <t>クミコ</t>
    </rPh>
    <rPh sb="8" eb="9">
      <t>サイ</t>
    </rPh>
    <rPh sb="13" eb="15">
      <t>ハンバイ</t>
    </rPh>
    <rPh sb="15" eb="16">
      <t>ショ</t>
    </rPh>
    <rPh sb="17" eb="18">
      <t>タイ</t>
    </rPh>
    <rPh sb="20" eb="22">
      <t>サイシン</t>
    </rPh>
    <rPh sb="23" eb="25">
      <t>チュウイ</t>
    </rPh>
    <rPh sb="26" eb="27">
      <t>ハラ</t>
    </rPh>
    <rPh sb="31" eb="33">
      <t>シドウ</t>
    </rPh>
    <phoneticPr fontId="3"/>
  </si>
  <si>
    <t>折込料金には、損害賠償は含まれておりません。手配につきましては細心の注意を払っ</t>
    <phoneticPr fontId="3"/>
  </si>
  <si>
    <t>ておりますが、万が一にも当社及び販売所により事故、間違等が発生した場合は、関係</t>
    <phoneticPr fontId="3"/>
  </si>
  <si>
    <t>した折込枚数の折込料金を請求金額より辞退させて頂くことでご了承をお願い致します。</t>
    <phoneticPr fontId="3"/>
  </si>
  <si>
    <t>ことがありますので、あらかじめご了承ください。</t>
    <rPh sb="16" eb="18">
      <t>リョウショウ</t>
    </rPh>
    <phoneticPr fontId="3"/>
  </si>
  <si>
    <t>止むを得ず新聞販売所内の折込区域指定を行う場合、ご希望の区域に配布できない</t>
    <rPh sb="0" eb="1">
      <t>ヤ</t>
    </rPh>
    <rPh sb="3" eb="4">
      <t>エ</t>
    </rPh>
    <rPh sb="5" eb="7">
      <t>シンブン</t>
    </rPh>
    <rPh sb="7" eb="9">
      <t>ハンバイ</t>
    </rPh>
    <rPh sb="9" eb="10">
      <t>ショ</t>
    </rPh>
    <rPh sb="10" eb="11">
      <t>ナイ</t>
    </rPh>
    <rPh sb="12" eb="14">
      <t>オリコミ</t>
    </rPh>
    <rPh sb="14" eb="16">
      <t>クイキ</t>
    </rPh>
    <rPh sb="16" eb="18">
      <t>シテイ</t>
    </rPh>
    <rPh sb="19" eb="20">
      <t>オコナ</t>
    </rPh>
    <rPh sb="21" eb="23">
      <t>バアイ</t>
    </rPh>
    <rPh sb="25" eb="27">
      <t>キボウ</t>
    </rPh>
    <rPh sb="28" eb="30">
      <t>クイキ</t>
    </rPh>
    <rPh sb="31" eb="33">
      <t>ハイフ</t>
    </rPh>
    <phoneticPr fontId="3"/>
  </si>
  <si>
    <t>浜田営業所 / 日曜・祝日、休刊日、第3･4土曜日</t>
    <phoneticPr fontId="3"/>
  </si>
  <si>
    <t>事前にお問い合わせください。</t>
    <rPh sb="0" eb="2">
      <t>ジゼン</t>
    </rPh>
    <phoneticPr fontId="3"/>
  </si>
  <si>
    <t>災害事故や新聞製作の遅れなどの場合、やむを得ず折込指定日の変更をさせて頂い</t>
    <rPh sb="0" eb="2">
      <t>サイガイ</t>
    </rPh>
    <rPh sb="2" eb="4">
      <t>ジコ</t>
    </rPh>
    <rPh sb="5" eb="7">
      <t>シンブン</t>
    </rPh>
    <rPh sb="7" eb="9">
      <t>セイサク</t>
    </rPh>
    <rPh sb="10" eb="11">
      <t>オク</t>
    </rPh>
    <rPh sb="15" eb="17">
      <t>バアイ</t>
    </rPh>
    <rPh sb="21" eb="22">
      <t>エ</t>
    </rPh>
    <rPh sb="23" eb="25">
      <t>オリコミ</t>
    </rPh>
    <rPh sb="25" eb="28">
      <t>シテイビ</t>
    </rPh>
    <rPh sb="29" eb="31">
      <t>ヘンコウ</t>
    </rPh>
    <rPh sb="35" eb="36">
      <t>イタダ</t>
    </rPh>
    <phoneticPr fontId="3"/>
  </si>
  <si>
    <t>たり、折込不能となる事がありますのでご了承願います。</t>
    <rPh sb="3" eb="5">
      <t>オリコミ</t>
    </rPh>
    <rPh sb="5" eb="7">
      <t>フノウ</t>
    </rPh>
    <rPh sb="10" eb="11">
      <t>コト</t>
    </rPh>
    <rPh sb="19" eb="21">
      <t>リョウショウ</t>
    </rPh>
    <rPh sb="21" eb="22">
      <t>ネガ</t>
    </rPh>
    <phoneticPr fontId="3"/>
  </si>
  <si>
    <t>させていただきます。</t>
    <phoneticPr fontId="3"/>
  </si>
  <si>
    <t>搬入後の中止及び変更は、業務の混乱により間違いが起きやすくなりますので、お断り</t>
    <rPh sb="0" eb="2">
      <t>ハンニュウ</t>
    </rPh>
    <rPh sb="2" eb="3">
      <t>ゴ</t>
    </rPh>
    <rPh sb="4" eb="6">
      <t>チュウシ</t>
    </rPh>
    <rPh sb="6" eb="7">
      <t>オヨ</t>
    </rPh>
    <rPh sb="8" eb="10">
      <t>ヘンコウ</t>
    </rPh>
    <rPh sb="12" eb="14">
      <t>ギョウム</t>
    </rPh>
    <rPh sb="15" eb="17">
      <t>コンラン</t>
    </rPh>
    <rPh sb="20" eb="22">
      <t>マチガ</t>
    </rPh>
    <rPh sb="24" eb="25">
      <t>オ</t>
    </rPh>
    <phoneticPr fontId="3"/>
  </si>
  <si>
    <t>新聞販売所の名称と行政区域とは、必ずしも一致しているとは限りませんので予めご了</t>
    <rPh sb="0" eb="2">
      <t>シンブン</t>
    </rPh>
    <rPh sb="2" eb="4">
      <t>ハンバイ</t>
    </rPh>
    <rPh sb="4" eb="5">
      <t>ショ</t>
    </rPh>
    <rPh sb="6" eb="8">
      <t>メイショウ</t>
    </rPh>
    <rPh sb="9" eb="11">
      <t>ギョウセイ</t>
    </rPh>
    <rPh sb="11" eb="13">
      <t>クイキ</t>
    </rPh>
    <rPh sb="16" eb="17">
      <t>カナラ</t>
    </rPh>
    <rPh sb="20" eb="22">
      <t>イッチ</t>
    </rPh>
    <rPh sb="28" eb="29">
      <t>カギ</t>
    </rPh>
    <rPh sb="35" eb="36">
      <t>アラカジ</t>
    </rPh>
    <phoneticPr fontId="3"/>
  </si>
  <si>
    <t>承願います。</t>
    <rPh sb="1" eb="2">
      <t>ネガ</t>
    </rPh>
    <phoneticPr fontId="3"/>
  </si>
  <si>
    <t>注7 （大塚合配店には、伯太町の安田地区が含まれています。）</t>
    <phoneticPr fontId="3"/>
  </si>
  <si>
    <t>注1 （山陰中央新報の日吉専売店は、橋南地区に表示していますが、八雲町日吉地区になります。）</t>
    <phoneticPr fontId="3"/>
  </si>
  <si>
    <t>注3 （朝日新聞の大庭専売店には、八雲町日吉地区が含まれています。）</t>
    <phoneticPr fontId="3"/>
  </si>
  <si>
    <t>注4 （読売新聞の東専売店には、八雲町岩坂・日吉地区が含まれています。）</t>
    <rPh sb="9" eb="10">
      <t>ヒガシ</t>
    </rPh>
    <phoneticPr fontId="3"/>
  </si>
  <si>
    <t>注  （山陰中央新報の八雲町日吉地区は、橋南地区【注1】に表示しています。）</t>
    <phoneticPr fontId="3"/>
  </si>
  <si>
    <t>注  （朝日新聞の八雲町日吉地区は、橋南地区【注3】にある朝日新聞の大庭専売店に含まれています。）</t>
    <rPh sb="18" eb="20">
      <t>キョウナン</t>
    </rPh>
    <rPh sb="20" eb="22">
      <t>チク</t>
    </rPh>
    <phoneticPr fontId="3"/>
  </si>
  <si>
    <t>注 （仁多郡奥出雲町の鴨倉、河内地区は、雲南市木次町の温泉合配店【注8】に含まれています。）</t>
    <phoneticPr fontId="3"/>
  </si>
  <si>
    <t>注 （飯南町の角井地区は、大田市の志学合配店【注12】に含まれています。）</t>
    <phoneticPr fontId="3"/>
  </si>
  <si>
    <t>原稿内容によっては連合広告となる場合がありますので、事前にお問い合わせください。</t>
    <rPh sb="0" eb="2">
      <t>ゲンコウ</t>
    </rPh>
    <rPh sb="2" eb="4">
      <t>ナイヨウ</t>
    </rPh>
    <rPh sb="9" eb="11">
      <t>レンゴウ</t>
    </rPh>
    <rPh sb="11" eb="13">
      <t>コウコク</t>
    </rPh>
    <rPh sb="16" eb="18">
      <t>バアイ</t>
    </rPh>
    <rPh sb="26" eb="28">
      <t>ジゼン</t>
    </rPh>
    <rPh sb="30" eb="31">
      <t>ト</t>
    </rPh>
    <rPh sb="32" eb="33">
      <t>ア</t>
    </rPh>
    <phoneticPr fontId="3"/>
  </si>
  <si>
    <t>江津</t>
    <phoneticPr fontId="3"/>
  </si>
  <si>
    <t>江津東部</t>
    <rPh sb="0" eb="2">
      <t>ゴウツ</t>
    </rPh>
    <rPh sb="2" eb="4">
      <t>トウブ</t>
    </rPh>
    <phoneticPr fontId="3"/>
  </si>
  <si>
    <t>波子</t>
  </si>
  <si>
    <t>有福</t>
  </si>
  <si>
    <t>山上に統合</t>
    <rPh sb="0" eb="2">
      <t>ヤマガミ</t>
    </rPh>
    <rPh sb="3" eb="5">
      <t>トウゴウ</t>
    </rPh>
    <phoneticPr fontId="3"/>
  </si>
  <si>
    <t>注  （読売新聞の八雲町岩坂・日吉地区は、橋南地区【注4】にある読売新聞の東専売店に含まれています。）</t>
    <rPh sb="21" eb="23">
      <t>キョウナン</t>
    </rPh>
    <rPh sb="23" eb="25">
      <t>チク</t>
    </rPh>
    <rPh sb="37" eb="38">
      <t>ヒガシ</t>
    </rPh>
    <phoneticPr fontId="3"/>
  </si>
  <si>
    <t>←クリックで移動します。</t>
    <rPh sb="6" eb="8">
      <t>イドウ</t>
    </rPh>
    <phoneticPr fontId="3"/>
  </si>
  <si>
    <t>日本海</t>
    <rPh sb="0" eb="2">
      <t>ニホン</t>
    </rPh>
    <rPh sb="2" eb="3">
      <t>カイ</t>
    </rPh>
    <phoneticPr fontId="3"/>
  </si>
  <si>
    <t>産経</t>
    <rPh sb="0" eb="2">
      <t>サンケイ</t>
    </rPh>
    <phoneticPr fontId="3"/>
  </si>
  <si>
    <t>東部地区</t>
    <rPh sb="0" eb="2">
      <t>トウブ</t>
    </rPh>
    <rPh sb="2" eb="4">
      <t>チク</t>
    </rPh>
    <phoneticPr fontId="3"/>
  </si>
  <si>
    <t>(出雲地区)</t>
    <rPh sb="1" eb="3">
      <t>イズモ</t>
    </rPh>
    <rPh sb="3" eb="5">
      <t>チク</t>
    </rPh>
    <phoneticPr fontId="3"/>
  </si>
  <si>
    <t>西部地区</t>
    <rPh sb="0" eb="2">
      <t>セイブ</t>
    </rPh>
    <phoneticPr fontId="3"/>
  </si>
  <si>
    <t>(石見地区)</t>
    <rPh sb="1" eb="3">
      <t>イワミ</t>
    </rPh>
    <rPh sb="3" eb="5">
      <t>チク</t>
    </rPh>
    <phoneticPr fontId="3"/>
  </si>
  <si>
    <t>東部地区合計</t>
    <rPh sb="0" eb="2">
      <t>トウブ</t>
    </rPh>
    <phoneticPr fontId="3"/>
  </si>
  <si>
    <t>西部地区合計</t>
    <rPh sb="0" eb="2">
      <t>セイブ</t>
    </rPh>
    <phoneticPr fontId="3"/>
  </si>
  <si>
    <r>
      <t xml:space="preserve">広告主名
</t>
    </r>
    <r>
      <rPr>
        <sz val="8"/>
        <rFont val="ＭＳ ゴシック"/>
        <family val="3"/>
        <charset val="128"/>
      </rPr>
      <t>(チラシ表記の名称)</t>
    </r>
    <rPh sb="0" eb="2">
      <t>コウコク</t>
    </rPh>
    <rPh sb="2" eb="3">
      <t>ヌシ</t>
    </rPh>
    <rPh sb="3" eb="4">
      <t>メイ</t>
    </rPh>
    <rPh sb="9" eb="11">
      <t>ヒョウキ</t>
    </rPh>
    <rPh sb="12" eb="14">
      <t>メイショウ</t>
    </rPh>
    <phoneticPr fontId="3"/>
  </si>
  <si>
    <r>
      <t xml:space="preserve">広告タイトル
</t>
    </r>
    <r>
      <rPr>
        <sz val="8"/>
        <rFont val="ＭＳ ゴシック"/>
        <family val="3"/>
        <charset val="128"/>
      </rPr>
      <t>(必ず記入)</t>
    </r>
    <rPh sb="0" eb="2">
      <t>コウコク</t>
    </rPh>
    <rPh sb="8" eb="9">
      <t>カナラ</t>
    </rPh>
    <rPh sb="10" eb="12">
      <t>キニュウ</t>
    </rPh>
    <phoneticPr fontId="3"/>
  </si>
  <si>
    <t>松江</t>
    <rPh sb="0" eb="2">
      <t>マツエ</t>
    </rPh>
    <phoneticPr fontId="3"/>
  </si>
  <si>
    <t>TEL（0852）25-4015　FAX（0852）27-6320</t>
  </si>
  <si>
    <t>TEL（0855）23-4616　FAX（0855）23-4635</t>
    <phoneticPr fontId="3"/>
  </si>
  <si>
    <t>浜田</t>
    <rPh sb="0" eb="2">
      <t>ハマダ</t>
    </rPh>
    <phoneticPr fontId="3"/>
  </si>
  <si>
    <t>注18 （口羽合配店には、阿須那地区が含まれています。）</t>
    <rPh sb="5" eb="7">
      <t>クチバ</t>
    </rPh>
    <rPh sb="13" eb="16">
      <t>アスナ</t>
    </rPh>
    <phoneticPr fontId="3"/>
  </si>
  <si>
    <t>注   （川本町の白地地区は、大田市の山陰中央新報の井田販売店【注13】に含まれています。）</t>
    <phoneticPr fontId="3"/>
  </si>
  <si>
    <t>松江本社　 / 日曜・祝日（休刊日は作業現場のみ休み）</t>
    <rPh sb="0" eb="2">
      <t>マツエ</t>
    </rPh>
    <rPh sb="2" eb="4">
      <t>ホンシャ</t>
    </rPh>
    <rPh sb="14" eb="17">
      <t>キュウカンビ</t>
    </rPh>
    <rPh sb="18" eb="20">
      <t>サギョウ</t>
    </rPh>
    <rPh sb="20" eb="22">
      <t>ゲンバ</t>
    </rPh>
    <rPh sb="24" eb="25">
      <t>ヤス</t>
    </rPh>
    <phoneticPr fontId="3"/>
  </si>
  <si>
    <t>年末・年始、4・5月の大型連休、お盆等は、折込申し込み・搬入日時が早まりますので</t>
    <rPh sb="0" eb="2">
      <t>ネンマツ</t>
    </rPh>
    <rPh sb="3" eb="5">
      <t>ネンシ</t>
    </rPh>
    <rPh sb="9" eb="10">
      <t>ガツ</t>
    </rPh>
    <rPh sb="11" eb="13">
      <t>オオガタ</t>
    </rPh>
    <rPh sb="13" eb="15">
      <t>レンキュウ</t>
    </rPh>
    <rPh sb="17" eb="18">
      <t>ボン</t>
    </rPh>
    <rPh sb="18" eb="19">
      <t>ナド</t>
    </rPh>
    <rPh sb="21" eb="23">
      <t>オリコミ</t>
    </rPh>
    <rPh sb="23" eb="24">
      <t>モウ</t>
    </rPh>
    <rPh sb="25" eb="26">
      <t>コ</t>
    </rPh>
    <rPh sb="28" eb="30">
      <t>ハンニュウ</t>
    </rPh>
    <rPh sb="30" eb="32">
      <t>ニチジ</t>
    </rPh>
    <rPh sb="33" eb="34">
      <t>ハヤ</t>
    </rPh>
    <phoneticPr fontId="3"/>
  </si>
  <si>
    <t>注6 （山陰中央新報の玉湯合売店には、宍道町の和名佐地区が含まれています。）</t>
    <rPh sb="13" eb="14">
      <t>ゴウ</t>
    </rPh>
    <rPh sb="14" eb="15">
      <t>バイ</t>
    </rPh>
    <phoneticPr fontId="3"/>
  </si>
  <si>
    <t>中央</t>
  </si>
  <si>
    <t>津田</t>
  </si>
  <si>
    <t>大庭</t>
  </si>
  <si>
    <t>竹矢</t>
  </si>
  <si>
    <t>橋北</t>
    <rPh sb="0" eb="1">
      <t>ハシ</t>
    </rPh>
    <rPh sb="1" eb="2">
      <t>キタ</t>
    </rPh>
    <phoneticPr fontId="3"/>
  </si>
  <si>
    <t>比津</t>
  </si>
  <si>
    <t>黒田</t>
    <phoneticPr fontId="3"/>
  </si>
  <si>
    <t>東部</t>
  </si>
  <si>
    <t>朝酌</t>
  </si>
  <si>
    <t>本庄</t>
  </si>
  <si>
    <t>古江</t>
  </si>
  <si>
    <t>中央</t>
    <phoneticPr fontId="3"/>
  </si>
  <si>
    <t>加賀</t>
    <rPh sb="0" eb="1">
      <t>カ</t>
    </rPh>
    <rPh sb="1" eb="2">
      <t>ガ</t>
    </rPh>
    <phoneticPr fontId="3"/>
  </si>
  <si>
    <t>野波</t>
  </si>
  <si>
    <t>多古</t>
  </si>
  <si>
    <t>野井</t>
  </si>
  <si>
    <t>鹿島</t>
    <phoneticPr fontId="3"/>
  </si>
  <si>
    <t>七類</t>
  </si>
  <si>
    <t>笹子</t>
  </si>
  <si>
    <t>片江</t>
  </si>
  <si>
    <t>平原</t>
  </si>
  <si>
    <t>岩坂</t>
  </si>
  <si>
    <t>熊野</t>
  </si>
  <si>
    <t>八束</t>
  </si>
  <si>
    <t>宍道</t>
  </si>
  <si>
    <t>来待</t>
  </si>
  <si>
    <t>安来</t>
  </si>
  <si>
    <t>荒島</t>
    <rPh sb="0" eb="1">
      <t>アラ</t>
    </rPh>
    <rPh sb="1" eb="2">
      <t>シマ</t>
    </rPh>
    <phoneticPr fontId="3"/>
  </si>
  <si>
    <t>切川</t>
  </si>
  <si>
    <t>島田</t>
  </si>
  <si>
    <t>飯梨</t>
  </si>
  <si>
    <t>広瀬</t>
  </si>
  <si>
    <t>山佐</t>
  </si>
  <si>
    <t>比田</t>
  </si>
  <si>
    <t>西谷</t>
  </si>
  <si>
    <t>布部</t>
  </si>
  <si>
    <t>赤屋</t>
  </si>
  <si>
    <t>出雲</t>
    <rPh sb="0" eb="1">
      <t>デ</t>
    </rPh>
    <rPh sb="1" eb="2">
      <t>クモ</t>
    </rPh>
    <phoneticPr fontId="3"/>
  </si>
  <si>
    <t>高松</t>
  </si>
  <si>
    <t>神西</t>
  </si>
  <si>
    <t>長浜</t>
  </si>
  <si>
    <t>古志</t>
  </si>
  <si>
    <t>朝山</t>
  </si>
  <si>
    <t>上津</t>
  </si>
  <si>
    <t>川跡</t>
  </si>
  <si>
    <t>高浜</t>
  </si>
  <si>
    <t>鳶巣</t>
  </si>
  <si>
    <t>平田</t>
  </si>
  <si>
    <t>国富</t>
    <rPh sb="0" eb="1">
      <t>クニ</t>
    </rPh>
    <rPh sb="1" eb="2">
      <t>トミ</t>
    </rPh>
    <phoneticPr fontId="3"/>
  </si>
  <si>
    <t>出西</t>
  </si>
  <si>
    <t>遙堪</t>
  </si>
  <si>
    <t>荒木</t>
  </si>
  <si>
    <t>江南</t>
  </si>
  <si>
    <t>西浜</t>
  </si>
  <si>
    <t>久村</t>
    <rPh sb="0" eb="1">
      <t>キュウ</t>
    </rPh>
    <rPh sb="1" eb="2">
      <t>ムラ</t>
    </rPh>
    <phoneticPr fontId="3"/>
  </si>
  <si>
    <t>須佐</t>
  </si>
  <si>
    <t>木次</t>
  </si>
  <si>
    <t>加茂</t>
  </si>
  <si>
    <t>久野</t>
  </si>
  <si>
    <t>海潮</t>
  </si>
  <si>
    <t>佐世</t>
  </si>
  <si>
    <t>阿用</t>
  </si>
  <si>
    <t>掛合</t>
  </si>
  <si>
    <t>波多</t>
  </si>
  <si>
    <t>多根</t>
  </si>
  <si>
    <t>松笠</t>
  </si>
  <si>
    <t>吉田</t>
  </si>
  <si>
    <t>鍋山</t>
    <rPh sb="0" eb="1">
      <t>ナベ</t>
    </rPh>
    <rPh sb="1" eb="2">
      <t>ヤマ</t>
    </rPh>
    <phoneticPr fontId="3"/>
  </si>
  <si>
    <t>三成</t>
  </si>
  <si>
    <t>布勢</t>
  </si>
  <si>
    <t>亀嵩</t>
  </si>
  <si>
    <t>阿井</t>
  </si>
  <si>
    <t>横田</t>
  </si>
  <si>
    <t>馬木</t>
  </si>
  <si>
    <t>八川</t>
  </si>
  <si>
    <t>赤名</t>
  </si>
  <si>
    <t>来島</t>
  </si>
  <si>
    <t>頓原</t>
  </si>
  <si>
    <t>西郷</t>
  </si>
  <si>
    <t>菱浦</t>
  </si>
  <si>
    <t>浦郷</t>
  </si>
  <si>
    <t>黒木</t>
  </si>
  <si>
    <t>知夫</t>
  </si>
  <si>
    <t>池田</t>
  </si>
  <si>
    <t>和江</t>
  </si>
  <si>
    <t>波根</t>
  </si>
  <si>
    <t>山口</t>
  </si>
  <si>
    <t>大森</t>
  </si>
  <si>
    <t>久利</t>
  </si>
  <si>
    <t>祖式</t>
  </si>
  <si>
    <t>大代</t>
  </si>
  <si>
    <t>富山</t>
  </si>
  <si>
    <t>三原</t>
  </si>
  <si>
    <t>湯谷</t>
  </si>
  <si>
    <t>粕渕</t>
  </si>
  <si>
    <t>市木</t>
  </si>
  <si>
    <t>田所</t>
  </si>
  <si>
    <t>矢上</t>
  </si>
  <si>
    <t>井原</t>
  </si>
  <si>
    <t>中野</t>
  </si>
  <si>
    <t>日和</t>
  </si>
  <si>
    <t>日貫</t>
  </si>
  <si>
    <t>江津</t>
  </si>
  <si>
    <t>跡市</t>
  </si>
  <si>
    <t>川戸</t>
  </si>
  <si>
    <t>市山</t>
  </si>
  <si>
    <t>浜田</t>
  </si>
  <si>
    <t>周布</t>
  </si>
  <si>
    <t>美川</t>
  </si>
  <si>
    <t>国府</t>
  </si>
  <si>
    <t>佐野</t>
  </si>
  <si>
    <t>三隅</t>
  </si>
  <si>
    <t>岡見</t>
  </si>
  <si>
    <t>雲城</t>
  </si>
  <si>
    <t>波佐</t>
  </si>
  <si>
    <t>都川</t>
  </si>
  <si>
    <t>今市</t>
  </si>
  <si>
    <t>和田</t>
  </si>
  <si>
    <t>杵束</t>
  </si>
  <si>
    <t>安城</t>
  </si>
  <si>
    <t>高津</t>
  </si>
  <si>
    <t>鎌手</t>
  </si>
  <si>
    <t>波田</t>
  </si>
  <si>
    <t>匹見</t>
  </si>
  <si>
    <t>都茂</t>
    <rPh sb="0" eb="1">
      <t>ミヤコ</t>
    </rPh>
    <rPh sb="1" eb="2">
      <t>シゲル</t>
    </rPh>
    <phoneticPr fontId="3"/>
  </si>
  <si>
    <t>日原</t>
  </si>
  <si>
    <t>柿木</t>
  </si>
  <si>
    <t>江崎</t>
  </si>
  <si>
    <t>小川</t>
  </si>
  <si>
    <t>弥富</t>
  </si>
  <si>
    <t>城東</t>
  </si>
  <si>
    <t>河崎</t>
  </si>
  <si>
    <t>城南</t>
  </si>
  <si>
    <t>福原</t>
  </si>
  <si>
    <t>彦名</t>
  </si>
  <si>
    <t>崎津</t>
  </si>
  <si>
    <t>春日</t>
  </si>
  <si>
    <t>淀江</t>
  </si>
  <si>
    <t>境港</t>
  </si>
  <si>
    <t>上道</t>
  </si>
  <si>
    <t>余子</t>
  </si>
  <si>
    <t>外江</t>
  </si>
  <si>
    <t>中浜</t>
  </si>
  <si>
    <t>中山</t>
  </si>
  <si>
    <t>名和</t>
    <rPh sb="0" eb="1">
      <t>ナ</t>
    </rPh>
    <rPh sb="1" eb="2">
      <t>ワ</t>
    </rPh>
    <phoneticPr fontId="3"/>
  </si>
  <si>
    <t>大山</t>
    <rPh sb="0" eb="1">
      <t>ダイ</t>
    </rPh>
    <phoneticPr fontId="3"/>
  </si>
  <si>
    <t>手間</t>
  </si>
  <si>
    <t>岸本</t>
  </si>
  <si>
    <t>溝口</t>
  </si>
  <si>
    <t>二部</t>
  </si>
  <si>
    <t>根雨</t>
  </si>
  <si>
    <t>黒坂</t>
  </si>
  <si>
    <t>生山</t>
  </si>
  <si>
    <t>矢戸</t>
  </si>
  <si>
    <t>多里</t>
  </si>
  <si>
    <t>山上</t>
  </si>
  <si>
    <t>上井</t>
    <rPh sb="0" eb="1">
      <t>ウエ</t>
    </rPh>
    <phoneticPr fontId="3"/>
  </si>
  <si>
    <t>関金</t>
    <rPh sb="0" eb="1">
      <t>セキ</t>
    </rPh>
    <rPh sb="1" eb="2">
      <t>キン</t>
    </rPh>
    <phoneticPr fontId="3"/>
  </si>
  <si>
    <t>灘手</t>
    <rPh sb="0" eb="1">
      <t>ナダ</t>
    </rPh>
    <rPh sb="1" eb="2">
      <t>テ</t>
    </rPh>
    <phoneticPr fontId="3"/>
  </si>
  <si>
    <t>三朝</t>
  </si>
  <si>
    <t>松崎</t>
    <rPh sb="0" eb="1">
      <t>マツ</t>
    </rPh>
    <rPh sb="1" eb="2">
      <t>ザキ</t>
    </rPh>
    <phoneticPr fontId="3"/>
  </si>
  <si>
    <t>羽合</t>
  </si>
  <si>
    <t>北条</t>
  </si>
  <si>
    <t>浦安</t>
  </si>
  <si>
    <t>八橋</t>
  </si>
  <si>
    <t>赤碕</t>
  </si>
  <si>
    <t>久松</t>
  </si>
  <si>
    <t>明徳</t>
  </si>
  <si>
    <t>城北</t>
  </si>
  <si>
    <t>城西</t>
  </si>
  <si>
    <t>美保</t>
  </si>
  <si>
    <t>賀露</t>
  </si>
  <si>
    <t>末恒</t>
  </si>
  <si>
    <t>湖南</t>
    <rPh sb="0" eb="1">
      <t>ミズウミ</t>
    </rPh>
    <rPh sb="1" eb="2">
      <t>ミナミ</t>
    </rPh>
    <phoneticPr fontId="3"/>
  </si>
  <si>
    <t>高草</t>
    <rPh sb="0" eb="1">
      <t>タカ</t>
    </rPh>
    <rPh sb="1" eb="2">
      <t>クサ</t>
    </rPh>
    <phoneticPr fontId="3"/>
  </si>
  <si>
    <t>美和</t>
  </si>
  <si>
    <t>神戸</t>
    <rPh sb="0" eb="1">
      <t>カミ</t>
    </rPh>
    <rPh sb="1" eb="2">
      <t>ト</t>
    </rPh>
    <phoneticPr fontId="3"/>
  </si>
  <si>
    <t>国府</t>
    <rPh sb="0" eb="1">
      <t>クニ</t>
    </rPh>
    <rPh sb="1" eb="2">
      <t>フ</t>
    </rPh>
    <phoneticPr fontId="3"/>
  </si>
  <si>
    <t>宝木</t>
  </si>
  <si>
    <t>浜村</t>
    <rPh sb="0" eb="1">
      <t>ハマ</t>
    </rPh>
    <rPh sb="1" eb="2">
      <t>ムラ</t>
    </rPh>
    <phoneticPr fontId="3"/>
  </si>
  <si>
    <t>鹿野</t>
  </si>
  <si>
    <t>青谷</t>
  </si>
  <si>
    <t>福部</t>
  </si>
  <si>
    <t>河原</t>
  </si>
  <si>
    <t>八上</t>
  </si>
  <si>
    <t>用瀬</t>
  </si>
  <si>
    <t>佐治</t>
  </si>
  <si>
    <t>船岡</t>
  </si>
  <si>
    <t>丹比</t>
    <rPh sb="0" eb="1">
      <t>ニ</t>
    </rPh>
    <rPh sb="1" eb="2">
      <t>ヒ</t>
    </rPh>
    <phoneticPr fontId="3"/>
  </si>
  <si>
    <t>若桜</t>
  </si>
  <si>
    <t>智頭</t>
  </si>
  <si>
    <t>店名</t>
    <phoneticPr fontId="3"/>
  </si>
  <si>
    <t>注20 （今福合配店には、美又地区が含まれています。）</t>
    <rPh sb="5" eb="7">
      <t>イマフク</t>
    </rPh>
    <rPh sb="7" eb="8">
      <t>ゴウ</t>
    </rPh>
    <rPh sb="13" eb="15">
      <t>ミマタ</t>
    </rPh>
    <phoneticPr fontId="3"/>
  </si>
  <si>
    <t>窪田</t>
    <rPh sb="0" eb="2">
      <t>クボタ</t>
    </rPh>
    <phoneticPr fontId="3"/>
  </si>
  <si>
    <t>大高</t>
    <rPh sb="0" eb="2">
      <t>オオタカ</t>
    </rPh>
    <phoneticPr fontId="3"/>
  </si>
  <si>
    <t>天災地変による災害や不可抗力による事故や事変が発生した場合、折込広告が不可能にな</t>
    <phoneticPr fontId="3"/>
  </si>
  <si>
    <t>る場合がございます。
新聞発行本社・新聞販売店・輸送業者・折込広告代理店は、全力を傾注</t>
    <phoneticPr fontId="3"/>
  </si>
  <si>
    <t>大規模災害等における折込広告の取り扱いについて</t>
    <rPh sb="0" eb="6">
      <t>ダイキボサイガイトウ</t>
    </rPh>
    <rPh sb="10" eb="12">
      <t>オリコミ</t>
    </rPh>
    <rPh sb="12" eb="14">
      <t>コウコク</t>
    </rPh>
    <rPh sb="15" eb="16">
      <t>ト</t>
    </rPh>
    <rPh sb="17" eb="18">
      <t>アツカ</t>
    </rPh>
    <phoneticPr fontId="3"/>
  </si>
  <si>
    <t>し、新聞及び折込広告を読者にお届けできるよう努力いたしますが、災害や事故・事変の規模</t>
    <phoneticPr fontId="3"/>
  </si>
  <si>
    <t>・状況によりましては、新聞折込が遅延もしくは出来なくなる場合がございます。その場合、</t>
    <phoneticPr fontId="3"/>
  </si>
  <si>
    <t>折込広告代理店(折込会社含む)は、一切の責任を負うことができませんので、ご理解を賜ります</t>
    <phoneticPr fontId="3"/>
  </si>
  <si>
    <t>　　　　　　　　　　　　　　　　　　　　　　　　　(九州・中国地区オリコミ協議会/2017年5月作成)</t>
    <phoneticPr fontId="3"/>
  </si>
  <si>
    <t>ようお願い申し上げます。（詳しくはホームページをご覧ください。）</t>
    <rPh sb="13" eb="14">
      <t>クワ</t>
    </rPh>
    <rPh sb="25" eb="26">
      <t>ラン</t>
    </rPh>
    <phoneticPr fontId="3"/>
  </si>
  <si>
    <t>〇</t>
  </si>
  <si>
    <t>〇</t>
    <phoneticPr fontId="3"/>
  </si>
  <si>
    <t>〇折込広告の取り扱いや料金については下記の各ページ（シート）をお読みください。</t>
    <rPh sb="1" eb="3">
      <t>オリコミ</t>
    </rPh>
    <rPh sb="3" eb="5">
      <t>コウコク</t>
    </rPh>
    <rPh sb="6" eb="7">
      <t>ト</t>
    </rPh>
    <rPh sb="8" eb="9">
      <t>アツカ</t>
    </rPh>
    <rPh sb="11" eb="13">
      <t>リョウキン</t>
    </rPh>
    <rPh sb="18" eb="20">
      <t>カキ</t>
    </rPh>
    <rPh sb="21" eb="22">
      <t>カク</t>
    </rPh>
    <rPh sb="32" eb="33">
      <t>ヨ</t>
    </rPh>
    <phoneticPr fontId="3"/>
  </si>
  <si>
    <t>〇はじめに申込書に必要事項をご記入ください。（部数表に申込書の内容を反映させています）</t>
    <rPh sb="5" eb="8">
      <t>モウシコミショ</t>
    </rPh>
    <rPh sb="9" eb="11">
      <t>ヒツヨウ</t>
    </rPh>
    <rPh sb="11" eb="13">
      <t>ジコウ</t>
    </rPh>
    <rPh sb="15" eb="17">
      <t>キニュウ</t>
    </rPh>
    <rPh sb="23" eb="25">
      <t>ブスウ</t>
    </rPh>
    <rPh sb="25" eb="26">
      <t>ヒョウ</t>
    </rPh>
    <phoneticPr fontId="3"/>
  </si>
  <si>
    <t>〇地図シートと折込部数表シートをリンクさせています。</t>
    <rPh sb="1" eb="3">
      <t>チズ</t>
    </rPh>
    <rPh sb="7" eb="9">
      <t>オリコミ</t>
    </rPh>
    <rPh sb="9" eb="11">
      <t>ブスウ</t>
    </rPh>
    <rPh sb="11" eb="12">
      <t>ヒョウ</t>
    </rPh>
    <phoneticPr fontId="3"/>
  </si>
  <si>
    <t>サイズ
(〇印を記入)</t>
    <rPh sb="6" eb="7">
      <t>シルシ</t>
    </rPh>
    <rPh sb="8" eb="10">
      <t>キニュウ</t>
    </rPh>
    <phoneticPr fontId="3"/>
  </si>
  <si>
    <t>折込紙
（〇印を記入）</t>
    <rPh sb="0" eb="2">
      <t>オリコミ</t>
    </rPh>
    <rPh sb="2" eb="3">
      <t>シ</t>
    </rPh>
    <rPh sb="6" eb="7">
      <t>シルシ</t>
    </rPh>
    <rPh sb="8" eb="10">
      <t>キニュウ</t>
    </rPh>
    <phoneticPr fontId="3"/>
  </si>
  <si>
    <t>（〇印のマークは山陰中央新報、(A)は朝日新聞、(M)は毎日新聞、(Y)は読売新聞、(T)は中国新聞、(N)は日本海新聞と合配です。）</t>
  </si>
  <si>
    <t>〇上乃木</t>
    <rPh sb="1" eb="2">
      <t>ウエ</t>
    </rPh>
    <rPh sb="2" eb="3">
      <t>ノ</t>
    </rPh>
    <rPh sb="3" eb="4">
      <t>キ</t>
    </rPh>
    <phoneticPr fontId="3"/>
  </si>
  <si>
    <t>〇(A)</t>
  </si>
  <si>
    <t>（部数表示のない〇印のマークは山陰中央新報、(A)は朝日新聞、(M)は毎日新聞、(Y)は読売新聞、(T)は中国新聞、(N)は日本海新聞と合配で、部数表示のある販売所に含まれます。）</t>
    <rPh sb="1" eb="3">
      <t>ブスウ</t>
    </rPh>
    <rPh sb="3" eb="5">
      <t>ヒョウジ</t>
    </rPh>
    <rPh sb="72" eb="74">
      <t>ブスウ</t>
    </rPh>
    <rPh sb="74" eb="76">
      <t>ヒョウジ</t>
    </rPh>
    <rPh sb="79" eb="81">
      <t>ハンバイ</t>
    </rPh>
    <rPh sb="81" eb="82">
      <t>ショ</t>
    </rPh>
    <rPh sb="83" eb="84">
      <t>フク</t>
    </rPh>
    <phoneticPr fontId="3"/>
  </si>
  <si>
    <t>〇(Y)</t>
  </si>
  <si>
    <t>山県郡</t>
    <rPh sb="0" eb="3">
      <t>ヤマガタグン</t>
    </rPh>
    <phoneticPr fontId="3"/>
  </si>
  <si>
    <t>≪広島県≫</t>
    <rPh sb="1" eb="4">
      <t>ヒロシマケン</t>
    </rPh>
    <phoneticPr fontId="3"/>
  </si>
  <si>
    <t>≪山口県≫</t>
    <rPh sb="1" eb="3">
      <t>ヤマグチ</t>
    </rPh>
    <rPh sb="3" eb="4">
      <t>ケン</t>
    </rPh>
    <phoneticPr fontId="3"/>
  </si>
  <si>
    <t>城東・成実</t>
    <rPh sb="0" eb="2">
      <t>ジョウトウ</t>
    </rPh>
    <rPh sb="3" eb="5">
      <t>ナミ</t>
    </rPh>
    <phoneticPr fontId="3"/>
  </si>
  <si>
    <t>城東・成実</t>
    <rPh sb="0" eb="2">
      <t>ジョウトウ</t>
    </rPh>
    <rPh sb="3" eb="5">
      <t>ナルミ</t>
    </rPh>
    <phoneticPr fontId="3"/>
  </si>
  <si>
    <t>皆生</t>
    <rPh sb="0" eb="2">
      <t>カイケ</t>
    </rPh>
    <phoneticPr fontId="3"/>
  </si>
  <si>
    <t>下有福・宇野</t>
    <rPh sb="0" eb="1">
      <t>シモ</t>
    </rPh>
    <rPh sb="1" eb="3">
      <t>アリフク</t>
    </rPh>
    <rPh sb="4" eb="6">
      <t>ウノ</t>
    </rPh>
    <phoneticPr fontId="3"/>
  </si>
  <si>
    <t>https://www.iimono-5star.jp/</t>
    <phoneticPr fontId="3"/>
  </si>
  <si>
    <t>注   （搬入先が浜田営業所で旧市内の松川の折込がある場合は、締切が桜江町と同じ10時となります。）</t>
    <rPh sb="5" eb="7">
      <t>ハンニュウ</t>
    </rPh>
    <rPh sb="7" eb="8">
      <t>サキ</t>
    </rPh>
    <rPh sb="9" eb="14">
      <t>ハマダエイギョウショ</t>
    </rPh>
    <rPh sb="15" eb="16">
      <t>キュウ</t>
    </rPh>
    <rPh sb="16" eb="18">
      <t>シナイ</t>
    </rPh>
    <rPh sb="19" eb="21">
      <t>マツカワ</t>
    </rPh>
    <rPh sb="22" eb="24">
      <t>オリコミ</t>
    </rPh>
    <rPh sb="27" eb="29">
      <t>バアイ</t>
    </rPh>
    <rPh sb="31" eb="33">
      <t>シメキリ</t>
    </rPh>
    <rPh sb="34" eb="37">
      <t>サクラエチョウ</t>
    </rPh>
    <rPh sb="38" eb="39">
      <t>オナ</t>
    </rPh>
    <rPh sb="42" eb="43">
      <t>ジ</t>
    </rPh>
    <phoneticPr fontId="3"/>
  </si>
  <si>
    <t>新聞折込 申込書</t>
    <rPh sb="0" eb="2">
      <t>シンブン</t>
    </rPh>
    <rPh sb="2" eb="3">
      <t>オリ</t>
    </rPh>
    <rPh sb="3" eb="4">
      <t>コミ</t>
    </rPh>
    <rPh sb="5" eb="6">
      <t>サル</t>
    </rPh>
    <rPh sb="6" eb="7">
      <t>コミ</t>
    </rPh>
    <rPh sb="7" eb="8">
      <t>ショ</t>
    </rPh>
    <phoneticPr fontId="3"/>
  </si>
  <si>
    <t>波積</t>
    <phoneticPr fontId="3"/>
  </si>
  <si>
    <t>搬入先：搬入締切日　□松江：2営業日前10時　　□浜田営業所：3営業日前10時</t>
    <rPh sb="0" eb="2">
      <t>ハンニュウ</t>
    </rPh>
    <rPh sb="2" eb="3">
      <t>サキ</t>
    </rPh>
    <rPh sb="11" eb="13">
      <t>マツエ</t>
    </rPh>
    <rPh sb="25" eb="27">
      <t>ハマダ</t>
    </rPh>
    <rPh sb="27" eb="30">
      <t>エイギョウショ</t>
    </rPh>
    <phoneticPr fontId="3"/>
  </si>
  <si>
    <t>搬入先：搬入締切日　□松江：2営業日前10時　　□浜田営業所：3営業日前10時</t>
    <rPh sb="0" eb="2">
      <t>ハンニュウ</t>
    </rPh>
    <rPh sb="2" eb="3">
      <t>サキ</t>
    </rPh>
    <rPh sb="25" eb="27">
      <t>ハマダ</t>
    </rPh>
    <rPh sb="27" eb="30">
      <t>エイギョウショ</t>
    </rPh>
    <phoneticPr fontId="3"/>
  </si>
  <si>
    <t>搬入先：搬入締切日　□松江：3営業日前10時　　□浜田営業所：2営業日前10時</t>
    <rPh sb="0" eb="2">
      <t>ハンニュウ</t>
    </rPh>
    <rPh sb="2" eb="3">
      <t>サキ</t>
    </rPh>
    <rPh sb="25" eb="27">
      <t>ハマダ</t>
    </rPh>
    <rPh sb="27" eb="30">
      <t>エイギョウショ</t>
    </rPh>
    <phoneticPr fontId="3"/>
  </si>
  <si>
    <t>搬入先：搬入締切日　□松江：3営業日前10時　　□浜田営業所：4営業日前10時</t>
    <rPh sb="0" eb="2">
      <t>ハンニュウ</t>
    </rPh>
    <rPh sb="2" eb="3">
      <t>サキ</t>
    </rPh>
    <rPh sb="11" eb="13">
      <t>マツエ</t>
    </rPh>
    <phoneticPr fontId="3"/>
  </si>
  <si>
    <t>搬入先：搬入締切日　□松江・浜田営業所：3営業日前10時</t>
    <rPh sb="0" eb="2">
      <t>ハンニュウ</t>
    </rPh>
    <rPh sb="2" eb="3">
      <t>サキ</t>
    </rPh>
    <phoneticPr fontId="3"/>
  </si>
  <si>
    <t>搬入先：搬入締切日　□松江・浜田営業所：3営業日前10時</t>
    <rPh sb="0" eb="2">
      <t>ハンニュウ</t>
    </rPh>
    <rPh sb="2" eb="3">
      <t>サキ</t>
    </rPh>
    <rPh sb="14" eb="16">
      <t>ハマダ</t>
    </rPh>
    <rPh sb="16" eb="19">
      <t>エイギョウショ</t>
    </rPh>
    <phoneticPr fontId="3"/>
  </si>
  <si>
    <t>搬入先：搬入締切日　□松江：2営業日前10時</t>
    <rPh sb="0" eb="2">
      <t>ハンニュウ</t>
    </rPh>
    <rPh sb="2" eb="3">
      <t>サキ</t>
    </rPh>
    <phoneticPr fontId="3"/>
  </si>
  <si>
    <t>搬入先：搬入締切日　□松江：3営業日前10時</t>
    <rPh sb="0" eb="2">
      <t>ハンニュウ</t>
    </rPh>
    <rPh sb="2" eb="3">
      <t>サキ</t>
    </rPh>
    <phoneticPr fontId="3"/>
  </si>
  <si>
    <t>https://www.dailysanin.co.jp/aelu</t>
    <phoneticPr fontId="3"/>
  </si>
  <si>
    <t>https://www.dailysanin.co.jp/number</t>
    <phoneticPr fontId="3"/>
  </si>
  <si>
    <t>益田</t>
    <phoneticPr fontId="3"/>
  </si>
  <si>
    <t>(廃店。益田に統合)</t>
    <rPh sb="1" eb="3">
      <t>ハイテン</t>
    </rPh>
    <rPh sb="4" eb="6">
      <t>マスダ</t>
    </rPh>
    <rPh sb="7" eb="9">
      <t>トウゴウ</t>
    </rPh>
    <phoneticPr fontId="3"/>
  </si>
  <si>
    <t>(廃店。西益田に統合)</t>
    <rPh sb="1" eb="3">
      <t>ハイテン</t>
    </rPh>
    <rPh sb="4" eb="5">
      <t>ニシ</t>
    </rPh>
    <rPh sb="5" eb="7">
      <t>マスダ</t>
    </rPh>
    <rPh sb="8" eb="10">
      <t>トウゴウ</t>
    </rPh>
    <phoneticPr fontId="3"/>
  </si>
  <si>
    <t>　浜田営業所へ直接申込・搬入される場合はお問い合わせください。</t>
    <rPh sb="1" eb="3">
      <t>ハマダ</t>
    </rPh>
    <phoneticPr fontId="3"/>
  </si>
  <si>
    <t>搬入先：搬入締切日　□松江：3営業日前10時　　□浜田営業所：2営業日前10時　　□山口県の締切はお問い合わせください。</t>
    <rPh sb="0" eb="2">
      <t>ハンニュウ</t>
    </rPh>
    <rPh sb="2" eb="3">
      <t>サキ</t>
    </rPh>
    <rPh sb="25" eb="27">
      <t>ハマダ</t>
    </rPh>
    <rPh sb="27" eb="30">
      <t>エイギョウショ</t>
    </rPh>
    <rPh sb="42" eb="45">
      <t>ヤマグチケン</t>
    </rPh>
    <rPh sb="46" eb="48">
      <t>シメキリ</t>
    </rPh>
    <rPh sb="50" eb="51">
      <t>ト</t>
    </rPh>
    <rPh sb="52" eb="53">
      <t>ア</t>
    </rPh>
    <phoneticPr fontId="3"/>
  </si>
  <si>
    <t>料金表は、１枚あたりの単価(税別)です。</t>
    <rPh sb="0" eb="2">
      <t>リョウキン</t>
    </rPh>
    <rPh sb="2" eb="3">
      <t>ヒョウ</t>
    </rPh>
    <rPh sb="6" eb="7">
      <t>マイ</t>
    </rPh>
    <rPh sb="11" eb="13">
      <t>タンカ</t>
    </rPh>
    <rPh sb="14" eb="16">
      <t>ゼイベツ</t>
    </rPh>
    <phoneticPr fontId="3"/>
  </si>
  <si>
    <t>B4以下で折があるチラシについては、B3の単価が適用されます。</t>
    <phoneticPr fontId="3"/>
  </si>
  <si>
    <t>配送管理用が別途必要となります。</t>
    <rPh sb="0" eb="2">
      <t>ハイソウ</t>
    </rPh>
    <rPh sb="2" eb="5">
      <t>カンリヨウ</t>
    </rPh>
    <rPh sb="6" eb="8">
      <t>ベット</t>
    </rPh>
    <rPh sb="8" eb="10">
      <t>ヒツヨウ</t>
    </rPh>
    <phoneticPr fontId="3"/>
  </si>
  <si>
    <t>三柳・皆生</t>
    <rPh sb="0" eb="2">
      <t>ミツヤナギ</t>
    </rPh>
    <rPh sb="3" eb="5">
      <t>カイケ</t>
    </rPh>
    <phoneticPr fontId="3"/>
  </si>
  <si>
    <t>福光</t>
    <phoneticPr fontId="3"/>
  </si>
  <si>
    <t>注11（山陰中央新報の斐川東部販売店には、松江市宍道町の伊志見地区が含まれています。）</t>
    <phoneticPr fontId="3"/>
  </si>
  <si>
    <t>注  （旧平田市美野町の美野園とその周辺は松江市の大野合配店【注17】に含まれています。）</t>
    <rPh sb="4" eb="5">
      <t>キュウ</t>
    </rPh>
    <rPh sb="5" eb="7">
      <t>ヒラタ</t>
    </rPh>
    <rPh sb="7" eb="8">
      <t>シ</t>
    </rPh>
    <rPh sb="8" eb="11">
      <t>ヨシノチョウ</t>
    </rPh>
    <rPh sb="12" eb="14">
      <t>ミノ</t>
    </rPh>
    <rPh sb="14" eb="15">
      <t>エン</t>
    </rPh>
    <rPh sb="18" eb="20">
      <t>シュウヘン</t>
    </rPh>
    <rPh sb="21" eb="24">
      <t>マツエシ</t>
    </rPh>
    <rPh sb="25" eb="27">
      <t>オオノ</t>
    </rPh>
    <rPh sb="27" eb="28">
      <t>ゴウ</t>
    </rPh>
    <rPh sb="28" eb="29">
      <t>ハイ</t>
    </rPh>
    <rPh sb="29" eb="30">
      <t>テン</t>
    </rPh>
    <phoneticPr fontId="3"/>
  </si>
  <si>
    <t>注10（山陰中央新報の大東販売店と幡屋販売店には、雲南市大東町の春殖地区が含まれています。）</t>
    <phoneticPr fontId="3"/>
  </si>
  <si>
    <t>注9 （西日登合配店には、吉田町の田井地区がおよび三刀屋町の上熊谷地区が含まれています。）</t>
    <rPh sb="25" eb="29">
      <t>ミトヤチョウ</t>
    </rPh>
    <rPh sb="30" eb="31">
      <t>カミ</t>
    </rPh>
    <rPh sb="31" eb="33">
      <t>クマタニ</t>
    </rPh>
    <rPh sb="33" eb="35">
      <t>チク</t>
    </rPh>
    <phoneticPr fontId="3"/>
  </si>
  <si>
    <t>注8 （温泉合配店には、仁多郡奥出雲町の鴨倉、河内地区が含まれています。）</t>
    <phoneticPr fontId="3"/>
  </si>
  <si>
    <t>注  （三刀屋町の里坊・根波別所地区は、出雲市の稗原合配店【注25】に含まれています。）</t>
    <rPh sb="4" eb="7">
      <t>ミトヤ</t>
    </rPh>
    <rPh sb="9" eb="11">
      <t>サトボウ</t>
    </rPh>
    <rPh sb="12" eb="16">
      <t>ネバベッショ</t>
    </rPh>
    <rPh sb="20" eb="23">
      <t>イズモシ</t>
    </rPh>
    <rPh sb="24" eb="26">
      <t>ヒエバラ</t>
    </rPh>
    <phoneticPr fontId="3"/>
  </si>
  <si>
    <t>注26（斐川東部販売店には、平田の島村地区が含まれています。）</t>
    <phoneticPr fontId="3"/>
  </si>
  <si>
    <t>注27（山陰中央新報の給下販売店には、出雲市上津の和久輪地区が含まれています。）</t>
    <rPh sb="11" eb="13">
      <t>キュウシタ</t>
    </rPh>
    <rPh sb="19" eb="22">
      <t>イズモシ</t>
    </rPh>
    <rPh sb="22" eb="24">
      <t>カミツ</t>
    </rPh>
    <phoneticPr fontId="3"/>
  </si>
  <si>
    <t>注25（稗原合配店には、雲南市三刀屋町の里坊・根波別所地区が含まれています。）</t>
    <rPh sb="4" eb="6">
      <t>ヒエバラ</t>
    </rPh>
    <rPh sb="12" eb="15">
      <t>ウンナンシ</t>
    </rPh>
    <rPh sb="15" eb="18">
      <t>ミトヤ</t>
    </rPh>
    <rPh sb="18" eb="19">
      <t>チョウ</t>
    </rPh>
    <rPh sb="20" eb="21">
      <t>サト</t>
    </rPh>
    <rPh sb="21" eb="22">
      <t>ボウ</t>
    </rPh>
    <rPh sb="23" eb="24">
      <t>ネ</t>
    </rPh>
    <rPh sb="24" eb="25">
      <t>ナミ</t>
    </rPh>
    <phoneticPr fontId="3"/>
  </si>
  <si>
    <t>注  （上津の和久輪地区は、雲南市の給下販売店【注27】に含まれています。）</t>
    <rPh sb="4" eb="6">
      <t>カミツ</t>
    </rPh>
    <rPh sb="14" eb="16">
      <t>ウンナン</t>
    </rPh>
    <rPh sb="16" eb="17">
      <t>シ</t>
    </rPh>
    <rPh sb="18" eb="20">
      <t>キュウシタ</t>
    </rPh>
    <rPh sb="20" eb="23">
      <t>ハンバイテン</t>
    </rPh>
    <phoneticPr fontId="3"/>
  </si>
  <si>
    <t>注   （美郷町の米山・桓谷地区は、大田市の山陰中央新報の水上西販売店【注28】に含まれています。）</t>
    <rPh sb="5" eb="7">
      <t>ミサト</t>
    </rPh>
    <rPh sb="29" eb="31">
      <t>ミズカミ</t>
    </rPh>
    <rPh sb="31" eb="32">
      <t>ニシ</t>
    </rPh>
    <phoneticPr fontId="3"/>
  </si>
  <si>
    <t>鰐渕</t>
    <rPh sb="1" eb="2">
      <t>フチ</t>
    </rPh>
    <phoneticPr fontId="3"/>
  </si>
  <si>
    <t>注28 （山陰中央新報の水上西合配店には、美郷町の米山・桓谷地区が含まれています。）</t>
    <rPh sb="5" eb="7">
      <t>サンイン</t>
    </rPh>
    <rPh sb="7" eb="11">
      <t>チュウオウシンポウ</t>
    </rPh>
    <rPh sb="12" eb="14">
      <t>ミズカミ</t>
    </rPh>
    <rPh sb="14" eb="15">
      <t>ニシ</t>
    </rPh>
    <rPh sb="15" eb="16">
      <t>ゴウ</t>
    </rPh>
    <rPh sb="16" eb="17">
      <t>ハイ</t>
    </rPh>
    <rPh sb="17" eb="18">
      <t>テン</t>
    </rPh>
    <rPh sb="21" eb="23">
      <t>ミサト</t>
    </rPh>
    <rPh sb="23" eb="24">
      <t>チョウ</t>
    </rPh>
    <rPh sb="33" eb="34">
      <t>フク</t>
    </rPh>
    <phoneticPr fontId="3"/>
  </si>
  <si>
    <t>三刀屋</t>
    <phoneticPr fontId="3"/>
  </si>
  <si>
    <t>旧田万川町</t>
    <rPh sb="0" eb="1">
      <t>キュウ</t>
    </rPh>
    <rPh sb="1" eb="5">
      <t>タマガワチョウ</t>
    </rPh>
    <phoneticPr fontId="3"/>
  </si>
  <si>
    <t>旧須佐町</t>
    <rPh sb="0" eb="1">
      <t>キュウ</t>
    </rPh>
    <rPh sb="1" eb="4">
      <t>スサチョウ</t>
    </rPh>
    <phoneticPr fontId="3"/>
  </si>
  <si>
    <t>四六判
91kg以上
0.5円増</t>
    <phoneticPr fontId="3"/>
  </si>
  <si>
    <t>B4まで</t>
    <phoneticPr fontId="3"/>
  </si>
  <si>
    <t>(折なし)</t>
    <phoneticPr fontId="3"/>
  </si>
  <si>
    <t>(2つ折り)</t>
    <phoneticPr fontId="3"/>
  </si>
  <si>
    <t>(4つ折り)</t>
    <phoneticPr fontId="3"/>
  </si>
  <si>
    <t>(8つ折り)</t>
    <phoneticPr fontId="3"/>
  </si>
  <si>
    <t>注29 （日本海の渡販売所には、島根県の江島が含まれています。）</t>
    <rPh sb="5" eb="7">
      <t>ニホン</t>
    </rPh>
    <rPh sb="7" eb="8">
      <t>カイ</t>
    </rPh>
    <rPh sb="9" eb="10">
      <t>ワタリ</t>
    </rPh>
    <rPh sb="10" eb="12">
      <t>ハンバイ</t>
    </rPh>
    <rPh sb="12" eb="13">
      <t>ショ</t>
    </rPh>
    <rPh sb="16" eb="19">
      <t>シマネケン</t>
    </rPh>
    <rPh sb="20" eb="22">
      <t>エシマ</t>
    </rPh>
    <phoneticPr fontId="3"/>
  </si>
  <si>
    <t>注22 （日本海の大栄は、倉吉市灘手地区が含まれています。）</t>
    <rPh sb="5" eb="7">
      <t>ニホン</t>
    </rPh>
    <rPh sb="7" eb="8">
      <t>カイ</t>
    </rPh>
    <rPh sb="9" eb="11">
      <t>ダイエイ</t>
    </rPh>
    <rPh sb="13" eb="16">
      <t>クラヨシシ</t>
    </rPh>
    <rPh sb="16" eb="17">
      <t>ナダ</t>
    </rPh>
    <rPh sb="17" eb="18">
      <t>テ</t>
    </rPh>
    <rPh sb="18" eb="20">
      <t>チク</t>
    </rPh>
    <phoneticPr fontId="3"/>
  </si>
  <si>
    <t>注16 （山陰中央新報の倉吉中央は、東伯の泊地区が含まれています。）</t>
    <rPh sb="18" eb="20">
      <t>トウハク</t>
    </rPh>
    <rPh sb="22" eb="24">
      <t>チク</t>
    </rPh>
    <phoneticPr fontId="3"/>
  </si>
  <si>
    <t>注19 （山陰中央新報の郡家は、丹比地区が含まれています。）</t>
    <rPh sb="18" eb="20">
      <t>チク</t>
    </rPh>
    <phoneticPr fontId="3"/>
  </si>
  <si>
    <t>折込申込締切</t>
    <rPh sb="0" eb="2">
      <t>オリコミ</t>
    </rPh>
    <rPh sb="2" eb="3">
      <t>モウ</t>
    </rPh>
    <rPh sb="3" eb="4">
      <t>コ</t>
    </rPh>
    <rPh sb="4" eb="6">
      <t>シメキリ</t>
    </rPh>
    <phoneticPr fontId="3"/>
  </si>
  <si>
    <t>折込日の2日前 午前10時</t>
    <rPh sb="0" eb="2">
      <t>オリコミ</t>
    </rPh>
    <rPh sb="2" eb="3">
      <t>ビ</t>
    </rPh>
    <rPh sb="5" eb="6">
      <t>ニチ</t>
    </rPh>
    <rPh sb="6" eb="7">
      <t>マエ</t>
    </rPh>
    <rPh sb="8" eb="10">
      <t>ゴゼン</t>
    </rPh>
    <rPh sb="12" eb="13">
      <t>ジ</t>
    </rPh>
    <phoneticPr fontId="3"/>
  </si>
  <si>
    <t>折込日の3日前 午前10時</t>
    <rPh sb="0" eb="2">
      <t>オリコミ</t>
    </rPh>
    <rPh sb="2" eb="3">
      <t>ビ</t>
    </rPh>
    <rPh sb="5" eb="6">
      <t>ニチ</t>
    </rPh>
    <rPh sb="6" eb="7">
      <t>マエ</t>
    </rPh>
    <rPh sb="8" eb="10">
      <t>ゴゼン</t>
    </rPh>
    <rPh sb="12" eb="13">
      <t>ジ</t>
    </rPh>
    <phoneticPr fontId="3"/>
  </si>
  <si>
    <t>折込日の5日前 午前10時</t>
    <rPh sb="0" eb="2">
      <t>オリコミ</t>
    </rPh>
    <rPh sb="2" eb="3">
      <t>ビ</t>
    </rPh>
    <rPh sb="5" eb="6">
      <t>ニチ</t>
    </rPh>
    <rPh sb="6" eb="7">
      <t>マエ</t>
    </rPh>
    <rPh sb="8" eb="10">
      <t>ゴゼン</t>
    </rPh>
    <rPh sb="12" eb="13">
      <t>ジ</t>
    </rPh>
    <phoneticPr fontId="3"/>
  </si>
  <si>
    <t>折込日の4日前 午前10時</t>
    <rPh sb="0" eb="2">
      <t>オリコミ</t>
    </rPh>
    <rPh sb="2" eb="3">
      <t>ビ</t>
    </rPh>
    <rPh sb="5" eb="6">
      <t>ニチ</t>
    </rPh>
    <rPh sb="6" eb="7">
      <t>マエ</t>
    </rPh>
    <rPh sb="8" eb="10">
      <t>ゴゼン</t>
    </rPh>
    <rPh sb="12" eb="13">
      <t>ジ</t>
    </rPh>
    <phoneticPr fontId="3"/>
  </si>
  <si>
    <t>各締切日は、定休日を除いた営業日の日数前になります。</t>
    <rPh sb="0" eb="1">
      <t>カク</t>
    </rPh>
    <rPh sb="1" eb="3">
      <t>シメキリ</t>
    </rPh>
    <rPh sb="3" eb="4">
      <t>ヒ</t>
    </rPh>
    <rPh sb="6" eb="9">
      <t>テイキュウビ</t>
    </rPh>
    <rPh sb="10" eb="11">
      <t>ノゾ</t>
    </rPh>
    <rPh sb="13" eb="16">
      <t>エイギョウビ</t>
    </rPh>
    <rPh sb="17" eb="19">
      <t>ニッスウ</t>
    </rPh>
    <rPh sb="19" eb="20">
      <t>マエ</t>
    </rPh>
    <phoneticPr fontId="3"/>
  </si>
  <si>
    <t>〇浜田東部</t>
    <rPh sb="1" eb="3">
      <t>ハマダ</t>
    </rPh>
    <rPh sb="3" eb="5">
      <t>トウブ</t>
    </rPh>
    <phoneticPr fontId="3"/>
  </si>
  <si>
    <t>〇三隅</t>
    <rPh sb="1" eb="3">
      <t>ミスミ</t>
    </rPh>
    <phoneticPr fontId="3"/>
  </si>
  <si>
    <t>浜田(Y)</t>
    <phoneticPr fontId="3"/>
  </si>
  <si>
    <t>周布(Y)</t>
  </si>
  <si>
    <t>上乃木</t>
    <rPh sb="0" eb="3">
      <t>アゲノギ</t>
    </rPh>
    <phoneticPr fontId="3"/>
  </si>
  <si>
    <t>古志原</t>
  </si>
  <si>
    <t>浜乃木</t>
  </si>
  <si>
    <t>大庭北</t>
    <rPh sb="0" eb="1">
      <t>オオ</t>
    </rPh>
    <rPh sb="1" eb="2">
      <t>ニワ</t>
    </rPh>
    <rPh sb="2" eb="3">
      <t>キタ</t>
    </rPh>
    <phoneticPr fontId="3"/>
  </si>
  <si>
    <r>
      <t xml:space="preserve">日吉 </t>
    </r>
    <r>
      <rPr>
        <sz val="8"/>
        <rFont val="ＭＳ Ｐゴシック"/>
        <family val="3"/>
        <charset val="128"/>
        <scheme val="major"/>
      </rPr>
      <t>(注1)</t>
    </r>
    <rPh sb="4" eb="5">
      <t>チュウ</t>
    </rPh>
    <phoneticPr fontId="3"/>
  </si>
  <si>
    <t>川津北</t>
    <rPh sb="0" eb="2">
      <t>カワツ</t>
    </rPh>
    <rPh sb="2" eb="3">
      <t>キタ</t>
    </rPh>
    <phoneticPr fontId="3"/>
  </si>
  <si>
    <t>川津南</t>
    <rPh sb="0" eb="2">
      <t>カワツ</t>
    </rPh>
    <rPh sb="2" eb="3">
      <t>ミナミ</t>
    </rPh>
    <phoneticPr fontId="3"/>
  </si>
  <si>
    <r>
      <t xml:space="preserve">秋鹿 </t>
    </r>
    <r>
      <rPr>
        <sz val="8"/>
        <rFont val="ＭＳ Ｐゴシック"/>
        <family val="3"/>
        <charset val="128"/>
        <scheme val="major"/>
      </rPr>
      <t>(注2)</t>
    </r>
    <rPh sb="4" eb="5">
      <t>チュウ</t>
    </rPh>
    <phoneticPr fontId="3"/>
  </si>
  <si>
    <r>
      <t>大野</t>
    </r>
    <r>
      <rPr>
        <sz val="8"/>
        <rFont val="ＭＳ Ｐゴシック"/>
        <family val="3"/>
        <charset val="128"/>
        <scheme val="major"/>
      </rPr>
      <t xml:space="preserve"> (注17)</t>
    </r>
    <phoneticPr fontId="3"/>
  </si>
  <si>
    <t>橋南地区</t>
    <rPh sb="0" eb="1">
      <t>キョウ</t>
    </rPh>
    <rPh sb="1" eb="2">
      <t>ナン</t>
    </rPh>
    <rPh sb="2" eb="4">
      <t>チク</t>
    </rPh>
    <phoneticPr fontId="3"/>
  </si>
  <si>
    <t>橋北地区</t>
    <rPh sb="0" eb="2">
      <t>キョウホク</t>
    </rPh>
    <rPh sb="2" eb="4">
      <t>チク</t>
    </rPh>
    <phoneticPr fontId="3"/>
  </si>
  <si>
    <t>ページ合計</t>
    <rPh sb="3" eb="5">
      <t>ゴウケイ</t>
    </rPh>
    <phoneticPr fontId="3"/>
  </si>
  <si>
    <t>折込数計</t>
    <rPh sb="0" eb="2">
      <t>オリコミ</t>
    </rPh>
    <rPh sb="2" eb="3">
      <t>スウ</t>
    </rPh>
    <rPh sb="3" eb="4">
      <t>ケイ</t>
    </rPh>
    <phoneticPr fontId="3"/>
  </si>
  <si>
    <t>朝日</t>
  </si>
  <si>
    <t>読売</t>
  </si>
  <si>
    <t>毎日</t>
  </si>
  <si>
    <t>産経</t>
  </si>
  <si>
    <t>日本海</t>
  </si>
  <si>
    <t>日経</t>
  </si>
  <si>
    <t>折込数</t>
    <phoneticPr fontId="3"/>
  </si>
  <si>
    <t>中国</t>
  </si>
  <si>
    <t>南</t>
  </si>
  <si>
    <t>大庭(注3)</t>
    <rPh sb="3" eb="4">
      <t>チュウ</t>
    </rPh>
    <phoneticPr fontId="3"/>
  </si>
  <si>
    <t>東</t>
  </si>
  <si>
    <t>橋北</t>
  </si>
  <si>
    <t>東(注4)</t>
    <rPh sb="0" eb="1">
      <t>ヒガシ</t>
    </rPh>
    <phoneticPr fontId="3"/>
  </si>
  <si>
    <t>橋北</t>
    <rPh sb="0" eb="1">
      <t>ハシ</t>
    </rPh>
    <phoneticPr fontId="3"/>
  </si>
  <si>
    <t>秋鹿</t>
  </si>
  <si>
    <t>城東(A)</t>
    <phoneticPr fontId="3"/>
  </si>
  <si>
    <t>橋南</t>
  </si>
  <si>
    <t>南(A)</t>
  </si>
  <si>
    <t>松江</t>
    <rPh sb="0" eb="1">
      <t>マツ</t>
    </rPh>
    <rPh sb="1" eb="2">
      <t>エ</t>
    </rPh>
    <phoneticPr fontId="3"/>
  </si>
  <si>
    <t>城東(A)</t>
    <rPh sb="0" eb="1">
      <t>シロ</t>
    </rPh>
    <rPh sb="1" eb="2">
      <t>ヒガシ</t>
    </rPh>
    <phoneticPr fontId="3"/>
  </si>
  <si>
    <t>橋北(A)</t>
  </si>
  <si>
    <t>中央(M)</t>
  </si>
  <si>
    <t>南(M)</t>
  </si>
  <si>
    <t>揖屋(A)</t>
    <rPh sb="0" eb="2">
      <t>イヤ</t>
    </rPh>
    <phoneticPr fontId="3"/>
  </si>
  <si>
    <t>城東(M)</t>
  </si>
  <si>
    <t>東(Y)</t>
    <rPh sb="0" eb="1">
      <t>ヒガシ</t>
    </rPh>
    <phoneticPr fontId="3"/>
  </si>
  <si>
    <t>南(Y)</t>
  </si>
  <si>
    <t>比津(Y)</t>
  </si>
  <si>
    <t>橋北(Y)</t>
  </si>
  <si>
    <t>松江市計</t>
    <rPh sb="0" eb="3">
      <t>マツエシ</t>
    </rPh>
    <rPh sb="3" eb="4">
      <t>ケイ</t>
    </rPh>
    <phoneticPr fontId="3"/>
  </si>
  <si>
    <r>
      <rPr>
        <sz val="8"/>
        <color rgb="FF000000"/>
        <rFont val="ＭＳ Ｐゴシック"/>
        <family val="3"/>
        <charset val="128"/>
        <scheme val="major"/>
      </rPr>
      <t>橋北</t>
    </r>
    <r>
      <rPr>
        <sz val="8"/>
        <color indexed="8"/>
        <rFont val="ＭＳ Ｐゴシック"/>
        <family val="3"/>
        <charset val="128"/>
        <scheme val="major"/>
      </rPr>
      <t>(A)</t>
    </r>
    <rPh sb="0" eb="2">
      <t>キョウホク</t>
    </rPh>
    <phoneticPr fontId="3"/>
  </si>
  <si>
    <t>東出雲</t>
    <phoneticPr fontId="3"/>
  </si>
  <si>
    <t>下宇部尾</t>
  </si>
  <si>
    <t>美保関</t>
  </si>
  <si>
    <t>渡(江島)</t>
    <phoneticPr fontId="3"/>
  </si>
  <si>
    <t>揖屋</t>
  </si>
  <si>
    <t>小波</t>
  </si>
  <si>
    <t>恵曇</t>
  </si>
  <si>
    <t>玉湯</t>
  </si>
  <si>
    <t>揖屋(A)</t>
    <phoneticPr fontId="3"/>
  </si>
  <si>
    <t>宍道(Y)</t>
  </si>
  <si>
    <t>(廃店)</t>
    <rPh sb="1" eb="3">
      <t>ハイテン</t>
    </rPh>
    <phoneticPr fontId="3"/>
  </si>
  <si>
    <t>揖屋(A)</t>
  </si>
  <si>
    <t>揖屋(Y)</t>
    <rPh sb="0" eb="2">
      <t>イヤ</t>
    </rPh>
    <phoneticPr fontId="3"/>
  </si>
  <si>
    <t>小波(Y)</t>
  </si>
  <si>
    <r>
      <t xml:space="preserve">千酌 </t>
    </r>
    <r>
      <rPr>
        <sz val="8"/>
        <color indexed="8"/>
        <rFont val="ＭＳ Ｐゴシック"/>
        <family val="3"/>
        <charset val="128"/>
        <scheme val="major"/>
      </rPr>
      <t>(注5)</t>
    </r>
    <rPh sb="4" eb="5">
      <t>チュウ</t>
    </rPh>
    <phoneticPr fontId="3"/>
  </si>
  <si>
    <r>
      <t>玉湯</t>
    </r>
    <r>
      <rPr>
        <sz val="8"/>
        <color indexed="8"/>
        <rFont val="ＭＳ Ｐゴシック"/>
        <family val="3"/>
        <charset val="128"/>
        <scheme val="major"/>
      </rPr>
      <t>(注6)</t>
    </r>
    <rPh sb="3" eb="4">
      <t>チュウ</t>
    </rPh>
    <phoneticPr fontId="3"/>
  </si>
  <si>
    <r>
      <t>揖屋</t>
    </r>
    <r>
      <rPr>
        <sz val="8"/>
        <color rgb="FF000000"/>
        <rFont val="ＭＳ Ｐゴシック"/>
        <family val="3"/>
        <charset val="128"/>
        <scheme val="major"/>
      </rPr>
      <t>(A)</t>
    </r>
    <phoneticPr fontId="3"/>
  </si>
  <si>
    <t>東出雲町</t>
    <rPh sb="0" eb="4">
      <t>ヒガシイズモチョウ</t>
    </rPh>
    <phoneticPr fontId="3"/>
  </si>
  <si>
    <t>島根町</t>
    <rPh sb="0" eb="2">
      <t>シマネ</t>
    </rPh>
    <rPh sb="2" eb="3">
      <t>チョウ</t>
    </rPh>
    <phoneticPr fontId="3"/>
  </si>
  <si>
    <t>美保関町</t>
    <rPh sb="0" eb="4">
      <t>ミホノセキチョウ</t>
    </rPh>
    <phoneticPr fontId="3"/>
  </si>
  <si>
    <t>八雲町</t>
    <rPh sb="0" eb="3">
      <t>ヤクモチョウ</t>
    </rPh>
    <phoneticPr fontId="3"/>
  </si>
  <si>
    <t>八束町</t>
    <rPh sb="0" eb="3">
      <t>ヤツカチョウ</t>
    </rPh>
    <phoneticPr fontId="3"/>
  </si>
  <si>
    <t>玉湯町</t>
    <rPh sb="0" eb="3">
      <t>タマユチョウ</t>
    </rPh>
    <phoneticPr fontId="3"/>
  </si>
  <si>
    <t>宍道町</t>
    <rPh sb="0" eb="3">
      <t>シンジチョウ</t>
    </rPh>
    <phoneticPr fontId="3"/>
  </si>
  <si>
    <t>旧市内</t>
    <rPh sb="0" eb="3">
      <t>キュウシナイ</t>
    </rPh>
    <phoneticPr fontId="3"/>
  </si>
  <si>
    <t>広瀬町</t>
    <rPh sb="0" eb="2">
      <t>ヒロセ</t>
    </rPh>
    <rPh sb="2" eb="3">
      <t>チョウ</t>
    </rPh>
    <phoneticPr fontId="3"/>
  </si>
  <si>
    <t>伯太町</t>
    <rPh sb="0" eb="3">
      <t>ハクタチョウ</t>
    </rPh>
    <phoneticPr fontId="3"/>
  </si>
  <si>
    <t>安来西</t>
    <rPh sb="0" eb="2">
      <t>ヤスギ</t>
    </rPh>
    <rPh sb="2" eb="3">
      <t>ニシ</t>
    </rPh>
    <phoneticPr fontId="3"/>
  </si>
  <si>
    <t>宇賀荘</t>
  </si>
  <si>
    <t>伯太北</t>
    <rPh sb="0" eb="2">
      <t>ハクタ</t>
    </rPh>
    <rPh sb="2" eb="3">
      <t>キタ</t>
    </rPh>
    <phoneticPr fontId="3"/>
  </si>
  <si>
    <t>安来(Y)</t>
  </si>
  <si>
    <t>安来市計</t>
    <rPh sb="0" eb="3">
      <t>ヤスギシ</t>
    </rPh>
    <rPh sb="3" eb="4">
      <t>ケイ</t>
    </rPh>
    <phoneticPr fontId="3"/>
  </si>
  <si>
    <r>
      <t xml:space="preserve">大塚 </t>
    </r>
    <r>
      <rPr>
        <sz val="8"/>
        <color indexed="8"/>
        <rFont val="ＭＳ Ｐゴシック"/>
        <family val="3"/>
        <charset val="128"/>
        <scheme val="major"/>
      </rPr>
      <t>(注7)</t>
    </r>
    <rPh sb="4" eb="5">
      <t>チュウ</t>
    </rPh>
    <phoneticPr fontId="3"/>
  </si>
  <si>
    <t>出雲中部</t>
    <rPh sb="0" eb="2">
      <t>イズモ</t>
    </rPh>
    <rPh sb="2" eb="4">
      <t>チュウブ</t>
    </rPh>
    <phoneticPr fontId="3"/>
  </si>
  <si>
    <t>出雲北</t>
    <rPh sb="0" eb="2">
      <t>イズモ</t>
    </rPh>
    <rPh sb="2" eb="3">
      <t>キタ</t>
    </rPh>
    <phoneticPr fontId="3"/>
  </si>
  <si>
    <t>知井宮</t>
  </si>
  <si>
    <t>出雲北</t>
    <rPh sb="0" eb="2">
      <t>イズモ</t>
    </rPh>
    <phoneticPr fontId="3"/>
  </si>
  <si>
    <t>出雲南</t>
    <rPh sb="0" eb="2">
      <t>イズモ</t>
    </rPh>
    <phoneticPr fontId="3"/>
  </si>
  <si>
    <t>知井宮</t>
    <rPh sb="0" eb="1">
      <t>シ</t>
    </rPh>
    <rPh sb="1" eb="2">
      <t>イ</t>
    </rPh>
    <rPh sb="2" eb="3">
      <t>ミヤ</t>
    </rPh>
    <phoneticPr fontId="3"/>
  </si>
  <si>
    <t>出雲東</t>
    <rPh sb="0" eb="2">
      <t>イズモ</t>
    </rPh>
    <rPh sb="2" eb="3">
      <t>ヒガシ</t>
    </rPh>
    <phoneticPr fontId="3"/>
  </si>
  <si>
    <t>出雲中央</t>
    <rPh sb="0" eb="2">
      <t>イズモ</t>
    </rPh>
    <rPh sb="2" eb="4">
      <t>チュウオウ</t>
    </rPh>
    <phoneticPr fontId="3"/>
  </si>
  <si>
    <t>出雲西</t>
    <rPh sb="0" eb="2">
      <t>イズモ</t>
    </rPh>
    <rPh sb="2" eb="3">
      <t>ニシ</t>
    </rPh>
    <phoneticPr fontId="3"/>
  </si>
  <si>
    <t>神西</t>
    <rPh sb="0" eb="1">
      <t>カミ</t>
    </rPh>
    <rPh sb="1" eb="2">
      <t>ニシ</t>
    </rPh>
    <phoneticPr fontId="3"/>
  </si>
  <si>
    <t>知井宮</t>
    <phoneticPr fontId="3"/>
  </si>
  <si>
    <t>鳶巣</t>
    <phoneticPr fontId="3"/>
  </si>
  <si>
    <t>知井宮(Y)</t>
  </si>
  <si>
    <t>古志</t>
    <phoneticPr fontId="3"/>
  </si>
  <si>
    <t>出雲東(Y)</t>
    <rPh sb="2" eb="3">
      <t>ヒガシ</t>
    </rPh>
    <phoneticPr fontId="3"/>
  </si>
  <si>
    <t>出雲中央(Y)</t>
    <rPh sb="0" eb="2">
      <t>イズモ</t>
    </rPh>
    <rPh sb="2" eb="4">
      <t>チュウオウ</t>
    </rPh>
    <phoneticPr fontId="3"/>
  </si>
  <si>
    <t>出雲西(Y)</t>
    <rPh sb="0" eb="2">
      <t>イズモ</t>
    </rPh>
    <rPh sb="2" eb="3">
      <t>ニシ</t>
    </rPh>
    <phoneticPr fontId="3"/>
  </si>
  <si>
    <t>出雲北(A)</t>
    <rPh sb="0" eb="2">
      <t>イズモ</t>
    </rPh>
    <rPh sb="2" eb="3">
      <t>キタ</t>
    </rPh>
    <phoneticPr fontId="3"/>
  </si>
  <si>
    <t>出雲南(A)</t>
    <rPh sb="0" eb="2">
      <t>イズモ</t>
    </rPh>
    <phoneticPr fontId="3"/>
  </si>
  <si>
    <t>出雲北(A)</t>
    <rPh sb="0" eb="2">
      <t>イズモ</t>
    </rPh>
    <phoneticPr fontId="3"/>
  </si>
  <si>
    <r>
      <t xml:space="preserve">稗原 </t>
    </r>
    <r>
      <rPr>
        <sz val="8"/>
        <color rgb="FF000000"/>
        <rFont val="ＭＳ Ｐゴシック"/>
        <family val="3"/>
        <charset val="128"/>
        <scheme val="major"/>
      </rPr>
      <t>(注25)</t>
    </r>
    <phoneticPr fontId="3"/>
  </si>
  <si>
    <t>出雲市計</t>
    <rPh sb="0" eb="3">
      <t>イズモシ</t>
    </rPh>
    <rPh sb="3" eb="4">
      <t>ケイ</t>
    </rPh>
    <phoneticPr fontId="3"/>
  </si>
  <si>
    <t>旧平田市</t>
    <rPh sb="0" eb="1">
      <t>キュウ</t>
    </rPh>
    <rPh sb="1" eb="4">
      <t>ヒラタシ</t>
    </rPh>
    <phoneticPr fontId="3"/>
  </si>
  <si>
    <t>斐川町</t>
    <rPh sb="0" eb="3">
      <t>ヒカワチョウ</t>
    </rPh>
    <phoneticPr fontId="3"/>
  </si>
  <si>
    <t>大社町</t>
    <rPh sb="0" eb="3">
      <t>タイシャチョウ</t>
    </rPh>
    <phoneticPr fontId="3"/>
  </si>
  <si>
    <t>湖陵町</t>
    <rPh sb="0" eb="3">
      <t>コリョウチョウ</t>
    </rPh>
    <phoneticPr fontId="3"/>
  </si>
  <si>
    <t>多伎町</t>
    <rPh sb="0" eb="3">
      <t>タキチョウ</t>
    </rPh>
    <phoneticPr fontId="3"/>
  </si>
  <si>
    <t>佐田町</t>
    <rPh sb="0" eb="3">
      <t>サダチョウ</t>
    </rPh>
    <phoneticPr fontId="3"/>
  </si>
  <si>
    <t>斐川中部</t>
    <rPh sb="0" eb="2">
      <t>ヒカワ</t>
    </rPh>
    <rPh sb="2" eb="4">
      <t>チュウブ</t>
    </rPh>
    <phoneticPr fontId="3"/>
  </si>
  <si>
    <t>斐川西部</t>
    <rPh sb="0" eb="2">
      <t>ヒカワ</t>
    </rPh>
    <rPh sb="2" eb="4">
      <t>セイブ</t>
    </rPh>
    <phoneticPr fontId="3"/>
  </si>
  <si>
    <t>大社東</t>
  </si>
  <si>
    <t>大社西</t>
    <rPh sb="2" eb="3">
      <t>ニシ</t>
    </rPh>
    <phoneticPr fontId="3"/>
  </si>
  <si>
    <t>日御碕</t>
  </si>
  <si>
    <t>斐川</t>
    <rPh sb="0" eb="2">
      <t>ヒカワ</t>
    </rPh>
    <phoneticPr fontId="3"/>
  </si>
  <si>
    <t>大社</t>
    <phoneticPr fontId="3"/>
  </si>
  <si>
    <t>平田</t>
    <phoneticPr fontId="3"/>
  </si>
  <si>
    <t>荘原</t>
    <phoneticPr fontId="3"/>
  </si>
  <si>
    <t>直江</t>
    <phoneticPr fontId="3"/>
  </si>
  <si>
    <t>出東</t>
    <phoneticPr fontId="3"/>
  </si>
  <si>
    <t>小田</t>
  </si>
  <si>
    <t>田儀</t>
  </si>
  <si>
    <t>平田(Y)</t>
  </si>
  <si>
    <t>斐川(A)</t>
    <rPh sb="0" eb="2">
      <t>ヒカワ</t>
    </rPh>
    <phoneticPr fontId="3"/>
  </si>
  <si>
    <t>大社(Y)</t>
  </si>
  <si>
    <t>大社(A)</t>
  </si>
  <si>
    <t>木次町</t>
    <rPh sb="0" eb="3">
      <t>キスキチョウ</t>
    </rPh>
    <phoneticPr fontId="3"/>
  </si>
  <si>
    <t>加茂町</t>
    <rPh sb="0" eb="3">
      <t>カモチョウ</t>
    </rPh>
    <phoneticPr fontId="3"/>
  </si>
  <si>
    <t>大東町</t>
    <rPh sb="0" eb="3">
      <t>ダイトウチョウ</t>
    </rPh>
    <phoneticPr fontId="3"/>
  </si>
  <si>
    <t>掛合町</t>
    <rPh sb="0" eb="2">
      <t>カケヤ</t>
    </rPh>
    <rPh sb="2" eb="3">
      <t>チョウ</t>
    </rPh>
    <phoneticPr fontId="3"/>
  </si>
  <si>
    <t>吉田町</t>
    <rPh sb="0" eb="2">
      <t>ヨシダ</t>
    </rPh>
    <rPh sb="2" eb="3">
      <t>チョウ</t>
    </rPh>
    <phoneticPr fontId="3"/>
  </si>
  <si>
    <t>三刀屋町</t>
    <rPh sb="0" eb="4">
      <t>ミトヤチョウ</t>
    </rPh>
    <phoneticPr fontId="3"/>
  </si>
  <si>
    <t>雲南市計</t>
    <rPh sb="0" eb="3">
      <t>ウンナンシ</t>
    </rPh>
    <rPh sb="3" eb="4">
      <t>ケイ</t>
    </rPh>
    <phoneticPr fontId="3"/>
  </si>
  <si>
    <r>
      <t xml:space="preserve">温泉 </t>
    </r>
    <r>
      <rPr>
        <sz val="8"/>
        <color indexed="8"/>
        <rFont val="ＭＳ Ｐゴシック"/>
        <family val="3"/>
        <charset val="128"/>
        <scheme val="major"/>
      </rPr>
      <t>(注8)</t>
    </r>
    <rPh sb="0" eb="1">
      <t>オン</t>
    </rPh>
    <rPh sb="4" eb="5">
      <t>チュウ</t>
    </rPh>
    <phoneticPr fontId="3"/>
  </si>
  <si>
    <r>
      <t>西日登</t>
    </r>
    <r>
      <rPr>
        <sz val="8"/>
        <color indexed="8"/>
        <rFont val="ＭＳ Ｐゴシック"/>
        <family val="3"/>
        <charset val="128"/>
        <scheme val="major"/>
      </rPr>
      <t>(注9)</t>
    </r>
    <rPh sb="0" eb="3">
      <t>ニシヒノボリ</t>
    </rPh>
    <rPh sb="4" eb="5">
      <t>チュウ</t>
    </rPh>
    <phoneticPr fontId="3"/>
  </si>
  <si>
    <r>
      <t xml:space="preserve">大東 </t>
    </r>
    <r>
      <rPr>
        <sz val="8"/>
        <color indexed="8"/>
        <rFont val="ＭＳ Ｐゴシック"/>
        <family val="3"/>
        <charset val="128"/>
        <scheme val="major"/>
      </rPr>
      <t>(注10)</t>
    </r>
    <rPh sb="4" eb="5">
      <t>チュウ</t>
    </rPh>
    <phoneticPr fontId="3"/>
  </si>
  <si>
    <r>
      <t>幡屋</t>
    </r>
    <r>
      <rPr>
        <sz val="8"/>
        <color indexed="8"/>
        <rFont val="ＭＳ Ｐゴシック"/>
        <family val="3"/>
        <charset val="128"/>
        <scheme val="major"/>
      </rPr>
      <t>(注10)</t>
    </r>
    <rPh sb="3" eb="4">
      <t>チュウ</t>
    </rPh>
    <phoneticPr fontId="3"/>
  </si>
  <si>
    <t>三刀屋</t>
  </si>
  <si>
    <r>
      <t>給下</t>
    </r>
    <r>
      <rPr>
        <sz val="8"/>
        <color rgb="FF000000"/>
        <rFont val="ＭＳ Ｐゴシック"/>
        <family val="3"/>
        <charset val="128"/>
        <scheme val="major"/>
      </rPr>
      <t>(注27)</t>
    </r>
    <phoneticPr fontId="3"/>
  </si>
  <si>
    <t>大東</t>
  </si>
  <si>
    <t>木次(M)</t>
  </si>
  <si>
    <t>掛合(Y)</t>
  </si>
  <si>
    <t>奥出雲町</t>
    <rPh sb="0" eb="1">
      <t>オク</t>
    </rPh>
    <rPh sb="1" eb="4">
      <t>イズモチョウ</t>
    </rPh>
    <phoneticPr fontId="3"/>
  </si>
  <si>
    <t>八代</t>
  </si>
  <si>
    <t>横田(Y)</t>
  </si>
  <si>
    <t>飯南町</t>
    <rPh sb="0" eb="1">
      <t>イイ</t>
    </rPh>
    <rPh sb="1" eb="2">
      <t>ナン</t>
    </rPh>
    <rPh sb="2" eb="3">
      <t>チョウ</t>
    </rPh>
    <phoneticPr fontId="3"/>
  </si>
  <si>
    <t>隠岐の島町</t>
    <rPh sb="0" eb="2">
      <t>オキ</t>
    </rPh>
    <rPh sb="3" eb="5">
      <t>シマチョウ</t>
    </rPh>
    <phoneticPr fontId="3"/>
  </si>
  <si>
    <t>海士町</t>
    <rPh sb="0" eb="3">
      <t>アマチョウ</t>
    </rPh>
    <phoneticPr fontId="3"/>
  </si>
  <si>
    <t>西ノ島町</t>
    <rPh sb="0" eb="1">
      <t>ニシ</t>
    </rPh>
    <rPh sb="2" eb="4">
      <t>シマチョウ</t>
    </rPh>
    <phoneticPr fontId="3"/>
  </si>
  <si>
    <t>知夫村</t>
    <rPh sb="0" eb="3">
      <t>チブムラ</t>
    </rPh>
    <phoneticPr fontId="3"/>
  </si>
  <si>
    <t>崎</t>
  </si>
  <si>
    <t>仁多郡計</t>
    <rPh sb="0" eb="2">
      <t>ニタ</t>
    </rPh>
    <rPh sb="2" eb="3">
      <t>グン</t>
    </rPh>
    <rPh sb="3" eb="4">
      <t>ケイ</t>
    </rPh>
    <phoneticPr fontId="3"/>
  </si>
  <si>
    <t>隠岐郡計</t>
    <rPh sb="0" eb="3">
      <t>オキグン</t>
    </rPh>
    <rPh sb="3" eb="4">
      <t>ケイ</t>
    </rPh>
    <phoneticPr fontId="3"/>
  </si>
  <si>
    <t>飯石郡計</t>
    <rPh sb="0" eb="3">
      <t>イイシグン</t>
    </rPh>
    <rPh sb="3" eb="4">
      <t>ケイ</t>
    </rPh>
    <phoneticPr fontId="3"/>
  </si>
  <si>
    <t>温泉津町</t>
    <rPh sb="0" eb="3">
      <t>ユノツ</t>
    </rPh>
    <rPh sb="3" eb="4">
      <t>チョウ</t>
    </rPh>
    <phoneticPr fontId="3"/>
  </si>
  <si>
    <t>仁摩町</t>
    <rPh sb="0" eb="3">
      <t>ニマチョウ</t>
    </rPh>
    <phoneticPr fontId="3"/>
  </si>
  <si>
    <t>大田市計</t>
    <rPh sb="0" eb="3">
      <t>オオダシ</t>
    </rPh>
    <rPh sb="3" eb="4">
      <t>ケイ</t>
    </rPh>
    <phoneticPr fontId="3"/>
  </si>
  <si>
    <t>大田西部</t>
    <rPh sb="2" eb="4">
      <t>セイブ</t>
    </rPh>
    <phoneticPr fontId="3"/>
  </si>
  <si>
    <r>
      <t>志学</t>
    </r>
    <r>
      <rPr>
        <sz val="8"/>
        <rFont val="ＭＳ Ｐゴシック"/>
        <family val="3"/>
        <charset val="128"/>
        <scheme val="major"/>
      </rPr>
      <t>(注12)</t>
    </r>
    <rPh sb="3" eb="4">
      <t>チュウ</t>
    </rPh>
    <phoneticPr fontId="3"/>
  </si>
  <si>
    <r>
      <t>久手</t>
    </r>
    <r>
      <rPr>
        <sz val="8"/>
        <rFont val="ＭＳ Ｐゴシック"/>
        <family val="3"/>
        <charset val="128"/>
        <scheme val="major"/>
      </rPr>
      <t>(大田中部)</t>
    </r>
    <rPh sb="3" eb="5">
      <t>オオダ</t>
    </rPh>
    <rPh sb="5" eb="6">
      <t>ナカ</t>
    </rPh>
    <rPh sb="6" eb="7">
      <t>ブ</t>
    </rPh>
    <phoneticPr fontId="3"/>
  </si>
  <si>
    <r>
      <t>水上西</t>
    </r>
    <r>
      <rPr>
        <sz val="8"/>
        <rFont val="ＭＳ Ｐゴシック"/>
        <family val="3"/>
        <charset val="128"/>
        <scheme val="major"/>
      </rPr>
      <t>(注28)</t>
    </r>
    <phoneticPr fontId="3"/>
  </si>
  <si>
    <r>
      <t>井田</t>
    </r>
    <r>
      <rPr>
        <sz val="8"/>
        <rFont val="ＭＳ Ｐゴシック"/>
        <family val="3"/>
        <charset val="128"/>
        <scheme val="major"/>
      </rPr>
      <t>(注13)</t>
    </r>
    <rPh sb="3" eb="4">
      <t>チュウ</t>
    </rPh>
    <phoneticPr fontId="3"/>
  </si>
  <si>
    <t>湯里</t>
  </si>
  <si>
    <r>
      <t>仁万</t>
    </r>
    <r>
      <rPr>
        <sz val="8"/>
        <rFont val="ＭＳ Ｐゴシック"/>
        <family val="3"/>
        <charset val="128"/>
        <scheme val="major"/>
      </rPr>
      <t>(注14)</t>
    </r>
    <rPh sb="3" eb="4">
      <t>チュウ</t>
    </rPh>
    <phoneticPr fontId="3"/>
  </si>
  <si>
    <r>
      <t>馬路</t>
    </r>
    <r>
      <rPr>
        <sz val="8"/>
        <rFont val="ＭＳ Ｐゴシック"/>
        <family val="3"/>
        <charset val="128"/>
        <scheme val="major"/>
      </rPr>
      <t>(仁万)</t>
    </r>
    <rPh sb="3" eb="5">
      <t>ニマ</t>
    </rPh>
    <phoneticPr fontId="3"/>
  </si>
  <si>
    <t>井田(Y)</t>
  </si>
  <si>
    <t>大田東</t>
  </si>
  <si>
    <t>大田西</t>
  </si>
  <si>
    <t>井田</t>
  </si>
  <si>
    <t>温泉津</t>
  </si>
  <si>
    <t>仁万</t>
  </si>
  <si>
    <t>馬路</t>
  </si>
  <si>
    <t>大代(Y)</t>
  </si>
  <si>
    <t>大田東(Y)</t>
  </si>
  <si>
    <t>大田西(Y)</t>
  </si>
  <si>
    <t>川本町</t>
    <rPh sb="0" eb="2">
      <t>カワモト</t>
    </rPh>
    <rPh sb="2" eb="3">
      <t>チョウ</t>
    </rPh>
    <phoneticPr fontId="3"/>
  </si>
  <si>
    <t>美郷町</t>
    <rPh sb="0" eb="1">
      <t>ミ</t>
    </rPh>
    <rPh sb="1" eb="2">
      <t>サト</t>
    </rPh>
    <rPh sb="2" eb="3">
      <t>チョウ</t>
    </rPh>
    <phoneticPr fontId="3"/>
  </si>
  <si>
    <t>邑南町</t>
    <rPh sb="0" eb="3">
      <t>オオナンチョウ</t>
    </rPh>
    <phoneticPr fontId="3"/>
  </si>
  <si>
    <t>邑智郡計</t>
    <rPh sb="0" eb="3">
      <t>オオチグン</t>
    </rPh>
    <rPh sb="3" eb="4">
      <t>ケイ</t>
    </rPh>
    <phoneticPr fontId="3"/>
  </si>
  <si>
    <r>
      <t>川本</t>
    </r>
    <r>
      <rPr>
        <sz val="8"/>
        <rFont val="Century Gothic"/>
        <family val="2"/>
      </rPr>
      <t/>
    </r>
    <phoneticPr fontId="3"/>
  </si>
  <si>
    <r>
      <t>口羽</t>
    </r>
    <r>
      <rPr>
        <sz val="8"/>
        <rFont val="ＭＳ Ｐゴシック"/>
        <family val="3"/>
        <charset val="128"/>
        <scheme val="major"/>
      </rPr>
      <t>(注18)</t>
    </r>
    <phoneticPr fontId="3"/>
  </si>
  <si>
    <r>
      <t>出羽</t>
    </r>
    <r>
      <rPr>
        <sz val="8"/>
        <rFont val="ＭＳ Ｐゴシック"/>
        <family val="3"/>
        <charset val="128"/>
        <scheme val="major"/>
      </rPr>
      <t>(注15)</t>
    </r>
    <rPh sb="3" eb="4">
      <t>チュウ</t>
    </rPh>
    <phoneticPr fontId="3"/>
  </si>
  <si>
    <t>粕渕(Y)</t>
    <phoneticPr fontId="3"/>
  </si>
  <si>
    <t>三原</t>
    <phoneticPr fontId="3"/>
  </si>
  <si>
    <t>粕渕</t>
    <rPh sb="0" eb="1">
      <t>カス</t>
    </rPh>
    <rPh sb="1" eb="2">
      <t>ブチ</t>
    </rPh>
    <phoneticPr fontId="3"/>
  </si>
  <si>
    <t>瑞穂</t>
    <rPh sb="0" eb="2">
      <t>ミズホ</t>
    </rPh>
    <phoneticPr fontId="3"/>
  </si>
  <si>
    <t>川本</t>
  </si>
  <si>
    <t>山県中野</t>
    <rPh sb="0" eb="2">
      <t>ヤマガタ</t>
    </rPh>
    <rPh sb="2" eb="4">
      <t>ナカノ</t>
    </rPh>
    <phoneticPr fontId="3"/>
  </si>
  <si>
    <t>加計八幡</t>
  </si>
  <si>
    <t>桜江町</t>
    <rPh sb="0" eb="3">
      <t>サクラエチョウ</t>
    </rPh>
    <phoneticPr fontId="3"/>
  </si>
  <si>
    <t>江津市計</t>
    <rPh sb="0" eb="3">
      <t>ゴウツシ</t>
    </rPh>
    <rPh sb="3" eb="4">
      <t>ケイ</t>
    </rPh>
    <phoneticPr fontId="3"/>
  </si>
  <si>
    <t>北広島町</t>
    <rPh sb="0" eb="1">
      <t>キタ</t>
    </rPh>
    <rPh sb="1" eb="3">
      <t>ヒロシマ</t>
    </rPh>
    <rPh sb="3" eb="4">
      <t>チョウ</t>
    </rPh>
    <phoneticPr fontId="3"/>
  </si>
  <si>
    <t>北広島町計</t>
    <rPh sb="0" eb="3">
      <t>キタヒロシマ</t>
    </rPh>
    <rPh sb="3" eb="4">
      <t>チョウ</t>
    </rPh>
    <rPh sb="4" eb="5">
      <t>ケイ</t>
    </rPh>
    <phoneticPr fontId="3"/>
  </si>
  <si>
    <t>江津西</t>
  </si>
  <si>
    <t>都野津</t>
  </si>
  <si>
    <r>
      <t>松川</t>
    </r>
    <r>
      <rPr>
        <sz val="8"/>
        <rFont val="ＭＳ Ｐゴシック"/>
        <family val="3"/>
        <charset val="128"/>
        <scheme val="major"/>
      </rPr>
      <t>(注)</t>
    </r>
    <rPh sb="3" eb="4">
      <t>チュウ</t>
    </rPh>
    <phoneticPr fontId="3"/>
  </si>
  <si>
    <r>
      <t>都治</t>
    </r>
    <r>
      <rPr>
        <sz val="8"/>
        <rFont val="ＭＳ Ｐゴシック"/>
        <family val="3"/>
        <charset val="128"/>
        <scheme val="major"/>
      </rPr>
      <t>(江津東)</t>
    </r>
    <rPh sb="3" eb="5">
      <t>ゴウツ</t>
    </rPh>
    <rPh sb="5" eb="6">
      <t>ヒガシ</t>
    </rPh>
    <phoneticPr fontId="3"/>
  </si>
  <si>
    <r>
      <t>黒松</t>
    </r>
    <r>
      <rPr>
        <sz val="8"/>
        <rFont val="ＭＳ Ｐゴシック"/>
        <family val="3"/>
        <charset val="128"/>
        <scheme val="major"/>
      </rPr>
      <t>(注24)</t>
    </r>
    <phoneticPr fontId="3"/>
  </si>
  <si>
    <r>
      <t>浅利</t>
    </r>
    <r>
      <rPr>
        <sz val="8"/>
        <rFont val="ＭＳ Ｐゴシック"/>
        <family val="3"/>
        <charset val="128"/>
        <scheme val="major"/>
      </rPr>
      <t>(江津東)</t>
    </r>
    <rPh sb="3" eb="5">
      <t>ゴウツ</t>
    </rPh>
    <rPh sb="5" eb="6">
      <t>ヒガシ</t>
    </rPh>
    <phoneticPr fontId="3"/>
  </si>
  <si>
    <t>加計八幡</t>
    <rPh sb="0" eb="2">
      <t>カケイ</t>
    </rPh>
    <rPh sb="2" eb="4">
      <t>ヤワタ</t>
    </rPh>
    <phoneticPr fontId="3"/>
  </si>
  <si>
    <t>(廃店。東部へ統合)</t>
    <rPh sb="4" eb="6">
      <t>トウブ</t>
    </rPh>
    <phoneticPr fontId="3"/>
  </si>
  <si>
    <t>(廃店。西部へ統合)</t>
    <rPh sb="4" eb="6">
      <t>セイブ</t>
    </rPh>
    <phoneticPr fontId="3"/>
  </si>
  <si>
    <t>(廃店。三隅へ統合)</t>
    <phoneticPr fontId="3"/>
  </si>
  <si>
    <t>東浜田</t>
  </si>
  <si>
    <t>浜田駅前(廃店、浜田へ統合)</t>
    <rPh sb="5" eb="7">
      <t>ハイテン</t>
    </rPh>
    <rPh sb="8" eb="10">
      <t>ハマダ</t>
    </rPh>
    <rPh sb="11" eb="13">
      <t>トウゴウ</t>
    </rPh>
    <phoneticPr fontId="3"/>
  </si>
  <si>
    <t>東浜田(Y)</t>
  </si>
  <si>
    <t>長浜(Y)</t>
    <rPh sb="0" eb="2">
      <t>ナガハマ</t>
    </rPh>
    <phoneticPr fontId="3"/>
  </si>
  <si>
    <t>国府(Y)</t>
  </si>
  <si>
    <t>三隅町</t>
    <rPh sb="0" eb="2">
      <t>ミスミ</t>
    </rPh>
    <rPh sb="2" eb="3">
      <t>チョウ</t>
    </rPh>
    <phoneticPr fontId="3"/>
  </si>
  <si>
    <t>金城町</t>
    <rPh sb="0" eb="3">
      <t>カナギチョウ</t>
    </rPh>
    <phoneticPr fontId="3"/>
  </si>
  <si>
    <t>旭町</t>
    <rPh sb="0" eb="2">
      <t>アサヒチョウ</t>
    </rPh>
    <phoneticPr fontId="3"/>
  </si>
  <si>
    <t>弥栄町</t>
    <rPh sb="0" eb="3">
      <t>ヤサカチョウ</t>
    </rPh>
    <phoneticPr fontId="3"/>
  </si>
  <si>
    <t>浜田市計</t>
    <rPh sb="0" eb="3">
      <t>ハマダシ</t>
    </rPh>
    <rPh sb="3" eb="4">
      <t>ケイ</t>
    </rPh>
    <phoneticPr fontId="3"/>
  </si>
  <si>
    <t>浜田中央</t>
  </si>
  <si>
    <t>浜田東部</t>
  </si>
  <si>
    <t>浜田西部</t>
  </si>
  <si>
    <r>
      <t>今福</t>
    </r>
    <r>
      <rPr>
        <sz val="8"/>
        <rFont val="ＭＳ Ｐゴシック"/>
        <family val="3"/>
        <charset val="128"/>
        <scheme val="major"/>
      </rPr>
      <t>(注20)</t>
    </r>
    <phoneticPr fontId="3"/>
  </si>
  <si>
    <t>益田中央</t>
  </si>
  <si>
    <t>益田北</t>
  </si>
  <si>
    <t>益田</t>
  </si>
  <si>
    <t>益田東</t>
  </si>
  <si>
    <t>美都</t>
  </si>
  <si>
    <t>益田(M)</t>
  </si>
  <si>
    <t>益田中央(A)</t>
  </si>
  <si>
    <t>益田北(A)</t>
  </si>
  <si>
    <t>高津(M)</t>
    <rPh sb="0" eb="2">
      <t>タカツ</t>
    </rPh>
    <phoneticPr fontId="3"/>
  </si>
  <si>
    <t>(青原含む)</t>
  </si>
  <si>
    <t>七日市</t>
    <rPh sb="0" eb="3">
      <t>ナノカイチ</t>
    </rPh>
    <phoneticPr fontId="3"/>
  </si>
  <si>
    <t>津和野</t>
  </si>
  <si>
    <t>日原中央</t>
  </si>
  <si>
    <t>日原</t>
    <phoneticPr fontId="3"/>
  </si>
  <si>
    <t>七日市</t>
  </si>
  <si>
    <t>七日市(A)</t>
    <rPh sb="0" eb="3">
      <t>ナヌカイチ</t>
    </rPh>
    <phoneticPr fontId="3"/>
  </si>
  <si>
    <t>匹見町</t>
    <rPh sb="0" eb="3">
      <t>ヒキミチョウ</t>
    </rPh>
    <phoneticPr fontId="3"/>
  </si>
  <si>
    <t>美都町</t>
    <rPh sb="0" eb="3">
      <t>ミトチョウ</t>
    </rPh>
    <phoneticPr fontId="3"/>
  </si>
  <si>
    <t>益田市計</t>
    <rPh sb="0" eb="3">
      <t>マスダシ</t>
    </rPh>
    <rPh sb="3" eb="4">
      <t>ケイ</t>
    </rPh>
    <phoneticPr fontId="3"/>
  </si>
  <si>
    <t>益田北</t>
    <rPh sb="0" eb="2">
      <t>マスダ</t>
    </rPh>
    <rPh sb="2" eb="3">
      <t>キタ</t>
    </rPh>
    <phoneticPr fontId="3"/>
  </si>
  <si>
    <t>西益田</t>
  </si>
  <si>
    <t>新萩市</t>
    <rPh sb="0" eb="1">
      <t>シン</t>
    </rPh>
    <rPh sb="1" eb="3">
      <t>ハギシ</t>
    </rPh>
    <phoneticPr fontId="3"/>
  </si>
  <si>
    <t>津和野町</t>
    <phoneticPr fontId="3"/>
  </si>
  <si>
    <t>吉賀町</t>
    <rPh sb="0" eb="1">
      <t>ヨシ</t>
    </rPh>
    <rPh sb="1" eb="2">
      <t>ガ</t>
    </rPh>
    <phoneticPr fontId="3"/>
  </si>
  <si>
    <t>鹿足郡計</t>
    <rPh sb="0" eb="3">
      <t>カノアシグン</t>
    </rPh>
    <rPh sb="3" eb="4">
      <t>ケイ</t>
    </rPh>
    <phoneticPr fontId="3"/>
  </si>
  <si>
    <t>新萩市計</t>
    <rPh sb="0" eb="1">
      <t>シン</t>
    </rPh>
    <rPh sb="1" eb="3">
      <t>ハギシ</t>
    </rPh>
    <rPh sb="3" eb="4">
      <t>ケイ</t>
    </rPh>
    <phoneticPr fontId="3"/>
  </si>
  <si>
    <t>六日市</t>
  </si>
  <si>
    <t>北</t>
  </si>
  <si>
    <t>夜見</t>
    <rPh sb="0" eb="1">
      <t>ヨ</t>
    </rPh>
    <rPh sb="1" eb="2">
      <t>ミ</t>
    </rPh>
    <phoneticPr fontId="3"/>
  </si>
  <si>
    <t>美保</t>
    <rPh sb="0" eb="2">
      <t>ミホ</t>
    </rPh>
    <phoneticPr fontId="3"/>
  </si>
  <si>
    <t>箕蚊屋</t>
    <rPh sb="0" eb="3">
      <t>ミノカヤ</t>
    </rPh>
    <phoneticPr fontId="3"/>
  </si>
  <si>
    <t>東</t>
    <rPh sb="0" eb="1">
      <t>ヒガシ</t>
    </rPh>
    <phoneticPr fontId="3"/>
  </si>
  <si>
    <t>南</t>
    <rPh sb="0" eb="1">
      <t>ミナミ</t>
    </rPh>
    <phoneticPr fontId="3"/>
  </si>
  <si>
    <t>西</t>
    <phoneticPr fontId="3"/>
  </si>
  <si>
    <t>西</t>
  </si>
  <si>
    <t>中央</t>
    <rPh sb="0" eb="2">
      <t>チュウオウ</t>
    </rPh>
    <phoneticPr fontId="3"/>
  </si>
  <si>
    <t>北</t>
    <rPh sb="0" eb="1">
      <t>キタ</t>
    </rPh>
    <phoneticPr fontId="3"/>
  </si>
  <si>
    <t>駅南</t>
    <rPh sb="0" eb="2">
      <t>エキナン</t>
    </rPh>
    <phoneticPr fontId="3"/>
  </si>
  <si>
    <t>西</t>
    <rPh sb="0" eb="1">
      <t>ニシ</t>
    </rPh>
    <phoneticPr fontId="3"/>
  </si>
  <si>
    <t>旗ヶ崎</t>
  </si>
  <si>
    <t>両三柳</t>
    <rPh sb="0" eb="1">
      <t>リョウ</t>
    </rPh>
    <phoneticPr fontId="3"/>
  </si>
  <si>
    <t>弓ケ浜</t>
    <rPh sb="0" eb="3">
      <t>ユミガハマ</t>
    </rPh>
    <phoneticPr fontId="3"/>
  </si>
  <si>
    <t>大篠津</t>
  </si>
  <si>
    <t>新市内</t>
    <rPh sb="0" eb="1">
      <t>シン</t>
    </rPh>
    <rPh sb="1" eb="3">
      <t>シナイ</t>
    </rPh>
    <phoneticPr fontId="3"/>
  </si>
  <si>
    <t>日吉津村</t>
    <rPh sb="3" eb="4">
      <t>ムラ</t>
    </rPh>
    <phoneticPr fontId="3"/>
  </si>
  <si>
    <t>米子市計</t>
    <rPh sb="0" eb="3">
      <t>ヨナゴシ</t>
    </rPh>
    <rPh sb="3" eb="4">
      <t>ケイ</t>
    </rPh>
    <phoneticPr fontId="3"/>
  </si>
  <si>
    <t>境港市計</t>
    <rPh sb="0" eb="3">
      <t>サカイミナトシ</t>
    </rPh>
    <rPh sb="3" eb="4">
      <t>ケイ</t>
    </rPh>
    <phoneticPr fontId="3"/>
  </si>
  <si>
    <t>渡</t>
  </si>
  <si>
    <t>旗ヶ崎</t>
    <phoneticPr fontId="3"/>
  </si>
  <si>
    <r>
      <t>渡</t>
    </r>
    <r>
      <rPr>
        <sz val="7"/>
        <rFont val="ＭＳ Ｐゴシック"/>
        <family val="3"/>
        <charset val="128"/>
        <scheme val="major"/>
      </rPr>
      <t>(注29)</t>
    </r>
    <phoneticPr fontId="3"/>
  </si>
  <si>
    <t>大山町</t>
    <rPh sb="0" eb="2">
      <t>ダイセン</t>
    </rPh>
    <rPh sb="2" eb="3">
      <t>チョウ</t>
    </rPh>
    <phoneticPr fontId="3"/>
  </si>
  <si>
    <t>南部町</t>
    <rPh sb="0" eb="2">
      <t>ナンブ</t>
    </rPh>
    <rPh sb="2" eb="3">
      <t>チョウ</t>
    </rPh>
    <phoneticPr fontId="3"/>
  </si>
  <si>
    <t>伯耆町</t>
    <rPh sb="0" eb="2">
      <t>ホウキ</t>
    </rPh>
    <rPh sb="2" eb="3">
      <t>チョウ</t>
    </rPh>
    <phoneticPr fontId="3"/>
  </si>
  <si>
    <t>江府町</t>
    <rPh sb="0" eb="2">
      <t>コウフ</t>
    </rPh>
    <rPh sb="2" eb="3">
      <t>チョウ</t>
    </rPh>
    <phoneticPr fontId="3"/>
  </si>
  <si>
    <t>日野町</t>
    <rPh sb="0" eb="3">
      <t>ヒノチョウ</t>
    </rPh>
    <phoneticPr fontId="3"/>
  </si>
  <si>
    <t>日南町</t>
    <rPh sb="0" eb="3">
      <t>ニチナンチョウ</t>
    </rPh>
    <phoneticPr fontId="3"/>
  </si>
  <si>
    <t>日野郡計</t>
    <rPh sb="0" eb="3">
      <t>ヒノグン</t>
    </rPh>
    <rPh sb="3" eb="4">
      <t>ケイ</t>
    </rPh>
    <phoneticPr fontId="3"/>
  </si>
  <si>
    <r>
      <t>江尾</t>
    </r>
    <r>
      <rPr>
        <sz val="8"/>
        <rFont val="ＭＳ Ｐゴシック"/>
        <family val="3"/>
        <charset val="128"/>
        <scheme val="major"/>
      </rPr>
      <t>(根雨)</t>
    </r>
    <rPh sb="3" eb="5">
      <t>ネウ</t>
    </rPh>
    <phoneticPr fontId="3"/>
  </si>
  <si>
    <t>(廃店。黒坂へ統合)</t>
    <rPh sb="4" eb="6">
      <t>クロサカ</t>
    </rPh>
    <phoneticPr fontId="3"/>
  </si>
  <si>
    <t>(生山)</t>
    <phoneticPr fontId="3"/>
  </si>
  <si>
    <t>阿毘縁</t>
  </si>
  <si>
    <r>
      <t>法勝寺</t>
    </r>
    <r>
      <rPr>
        <sz val="8"/>
        <rFont val="ＭＳ Ｐゴシック"/>
        <family val="3"/>
        <charset val="128"/>
        <scheme val="major"/>
      </rPr>
      <t>(西伯)</t>
    </r>
    <rPh sb="4" eb="6">
      <t>サイハク</t>
    </rPh>
    <phoneticPr fontId="3"/>
  </si>
  <si>
    <t>法勝寺</t>
  </si>
  <si>
    <t>江尾</t>
  </si>
  <si>
    <t>(根雨)</t>
    <phoneticPr fontId="3"/>
  </si>
  <si>
    <t>(矢戸)</t>
    <rPh sb="1" eb="2">
      <t>ヤ</t>
    </rPh>
    <rPh sb="2" eb="3">
      <t>ド</t>
    </rPh>
    <phoneticPr fontId="3"/>
  </si>
  <si>
    <t>生山・山上</t>
    <rPh sb="0" eb="2">
      <t>ショウヤマ</t>
    </rPh>
    <phoneticPr fontId="3"/>
  </si>
  <si>
    <t>石見</t>
  </si>
  <si>
    <t>旧関金町</t>
    <rPh sb="0" eb="1">
      <t>キュウ</t>
    </rPh>
    <rPh sb="1" eb="4">
      <t>セキガネチョウ</t>
    </rPh>
    <phoneticPr fontId="3"/>
  </si>
  <si>
    <t>三朝町</t>
    <rPh sb="0" eb="3">
      <t>ミササチョウ</t>
    </rPh>
    <phoneticPr fontId="3"/>
  </si>
  <si>
    <t>湯梨浜町</t>
    <rPh sb="0" eb="3">
      <t>ユリハマ</t>
    </rPh>
    <rPh sb="3" eb="4">
      <t>チョウ</t>
    </rPh>
    <phoneticPr fontId="3"/>
  </si>
  <si>
    <t>北栄町</t>
    <rPh sb="0" eb="3">
      <t>ホクエイチョウ</t>
    </rPh>
    <phoneticPr fontId="3"/>
  </si>
  <si>
    <t>琴浦町</t>
    <rPh sb="0" eb="3">
      <t>コトウラチョウ</t>
    </rPh>
    <phoneticPr fontId="3"/>
  </si>
  <si>
    <t>東伯郡計</t>
    <rPh sb="0" eb="3">
      <t>トウハクグン</t>
    </rPh>
    <rPh sb="3" eb="4">
      <t>ケイ</t>
    </rPh>
    <phoneticPr fontId="3"/>
  </si>
  <si>
    <t>旭</t>
  </si>
  <si>
    <t>泊</t>
  </si>
  <si>
    <t>倉吉中央(注16)</t>
    <phoneticPr fontId="3"/>
  </si>
  <si>
    <r>
      <t>大栄</t>
    </r>
    <r>
      <rPr>
        <sz val="8"/>
        <rFont val="ＭＳ Ｐゴシック"/>
        <family val="3"/>
        <charset val="128"/>
        <scheme val="major"/>
      </rPr>
      <t>(注22)</t>
    </r>
    <rPh sb="0" eb="1">
      <t>ダイ</t>
    </rPh>
    <rPh sb="1" eb="2">
      <t>エイ</t>
    </rPh>
    <phoneticPr fontId="3"/>
  </si>
  <si>
    <r>
      <t>中央</t>
    </r>
    <r>
      <rPr>
        <sz val="8"/>
        <rFont val="ＭＳ Ｐゴシック"/>
        <family val="3"/>
        <charset val="128"/>
        <scheme val="major"/>
      </rPr>
      <t>(注16)</t>
    </r>
    <rPh sb="0" eb="1">
      <t>ナカ</t>
    </rPh>
    <rPh sb="1" eb="2">
      <t>ヒサシ</t>
    </rPh>
    <rPh sb="3" eb="4">
      <t>チュウ</t>
    </rPh>
    <phoneticPr fontId="3"/>
  </si>
  <si>
    <t>北</t>
    <phoneticPr fontId="3"/>
  </si>
  <si>
    <t>(中央と統合)</t>
    <rPh sb="1" eb="3">
      <t>チュウオウ</t>
    </rPh>
    <rPh sb="4" eb="6">
      <t>トウゴウ</t>
    </rPh>
    <phoneticPr fontId="3"/>
  </si>
  <si>
    <t>中央</t>
    <rPh sb="0" eb="1">
      <t>ナカ</t>
    </rPh>
    <rPh sb="1" eb="2">
      <t>ヒサシ</t>
    </rPh>
    <phoneticPr fontId="3"/>
  </si>
  <si>
    <t>大栄</t>
    <rPh sb="0" eb="1">
      <t>ダイ</t>
    </rPh>
    <rPh sb="1" eb="2">
      <t>エイ</t>
    </rPh>
    <phoneticPr fontId="3"/>
  </si>
  <si>
    <t>(南と統合)</t>
    <rPh sb="1" eb="2">
      <t>ミナミ</t>
    </rPh>
    <rPh sb="3" eb="5">
      <t>トウゴウ</t>
    </rPh>
    <phoneticPr fontId="3"/>
  </si>
  <si>
    <t>(湖山西と統合)</t>
    <rPh sb="1" eb="3">
      <t>コヤマ</t>
    </rPh>
    <rPh sb="3" eb="4">
      <t>ニシ</t>
    </rPh>
    <rPh sb="5" eb="7">
      <t>トウゴウ</t>
    </rPh>
    <phoneticPr fontId="3"/>
  </si>
  <si>
    <t>津ノ井</t>
  </si>
  <si>
    <t>湖山西</t>
    <rPh sb="0" eb="2">
      <t>コヤマ</t>
    </rPh>
    <rPh sb="2" eb="3">
      <t>ニシ</t>
    </rPh>
    <phoneticPr fontId="3"/>
  </si>
  <si>
    <t>湖山東</t>
    <rPh sb="0" eb="1">
      <t>ミズウミ</t>
    </rPh>
    <rPh sb="1" eb="3">
      <t>サントウ</t>
    </rPh>
    <phoneticPr fontId="3"/>
  </si>
  <si>
    <t>鳥取市</t>
    <rPh sb="0" eb="2">
      <t>トットリ</t>
    </rPh>
    <rPh sb="2" eb="3">
      <t>シ</t>
    </rPh>
    <phoneticPr fontId="3"/>
  </si>
  <si>
    <t>鳥取市計</t>
    <rPh sb="0" eb="2">
      <t>トットリ</t>
    </rPh>
    <rPh sb="2" eb="3">
      <t>シ</t>
    </rPh>
    <rPh sb="3" eb="4">
      <t>ケイ</t>
    </rPh>
    <phoneticPr fontId="3"/>
  </si>
  <si>
    <t>倉田(河原)</t>
    <rPh sb="0" eb="2">
      <t>クラタ</t>
    </rPh>
    <rPh sb="3" eb="5">
      <t>カワハラ</t>
    </rPh>
    <phoneticPr fontId="3"/>
  </si>
  <si>
    <t>岩美郡計</t>
    <rPh sb="0" eb="3">
      <t>イワミグン</t>
    </rPh>
    <rPh sb="3" eb="4">
      <t>ケイ</t>
    </rPh>
    <phoneticPr fontId="3"/>
  </si>
  <si>
    <t>岩美町</t>
    <rPh sb="0" eb="3">
      <t>イワミチョウ</t>
    </rPh>
    <phoneticPr fontId="3"/>
  </si>
  <si>
    <t>八頭郡計</t>
    <rPh sb="0" eb="3">
      <t>ヤズグン</t>
    </rPh>
    <rPh sb="3" eb="4">
      <t>ケイ</t>
    </rPh>
    <phoneticPr fontId="3"/>
  </si>
  <si>
    <t>智頭町</t>
    <rPh sb="0" eb="3">
      <t>チズチョウ</t>
    </rPh>
    <phoneticPr fontId="3"/>
  </si>
  <si>
    <t>若桜町</t>
    <rPh sb="0" eb="3">
      <t>ワカサチョウ</t>
    </rPh>
    <phoneticPr fontId="3"/>
  </si>
  <si>
    <t>八頭町</t>
    <rPh sb="0" eb="2">
      <t>ヤズ</t>
    </rPh>
    <rPh sb="2" eb="3">
      <t>チョウ</t>
    </rPh>
    <phoneticPr fontId="3"/>
  </si>
  <si>
    <t>佐治町</t>
    <rPh sb="0" eb="3">
      <t>サジチョウ</t>
    </rPh>
    <phoneticPr fontId="3"/>
  </si>
  <si>
    <t>用瀬町</t>
    <rPh sb="0" eb="3">
      <t>モチガセチョウ</t>
    </rPh>
    <phoneticPr fontId="3"/>
  </si>
  <si>
    <t>河原町</t>
    <rPh sb="0" eb="2">
      <t>カワハラ</t>
    </rPh>
    <rPh sb="2" eb="3">
      <t>チョウ</t>
    </rPh>
    <phoneticPr fontId="3"/>
  </si>
  <si>
    <t>福部町</t>
    <rPh sb="0" eb="3">
      <t>フクベチョウ</t>
    </rPh>
    <phoneticPr fontId="3"/>
  </si>
  <si>
    <t>青谷町</t>
    <rPh sb="0" eb="3">
      <t>アオヤチョウ</t>
    </rPh>
    <phoneticPr fontId="3"/>
  </si>
  <si>
    <t>鹿野町</t>
    <rPh sb="0" eb="2">
      <t>シカノ</t>
    </rPh>
    <rPh sb="2" eb="3">
      <t>チョウ</t>
    </rPh>
    <phoneticPr fontId="3"/>
  </si>
  <si>
    <t>気高町</t>
    <rPh sb="0" eb="3">
      <t>ケタカチョウ</t>
    </rPh>
    <phoneticPr fontId="3"/>
  </si>
  <si>
    <r>
      <t>郡家</t>
    </r>
    <r>
      <rPr>
        <sz val="8"/>
        <rFont val="ＭＳ Ｐゴシック"/>
        <family val="3"/>
        <charset val="128"/>
        <scheme val="major"/>
      </rPr>
      <t>(注19)</t>
    </r>
    <rPh sb="3" eb="4">
      <t>チュウ</t>
    </rPh>
    <phoneticPr fontId="3"/>
  </si>
  <si>
    <t>郡家</t>
  </si>
  <si>
    <t>岩美北</t>
    <rPh sb="0" eb="1">
      <t>イワ</t>
    </rPh>
    <rPh sb="1" eb="2">
      <t>ビ</t>
    </rPh>
    <rPh sb="2" eb="3">
      <t>キタ</t>
    </rPh>
    <phoneticPr fontId="3"/>
  </si>
  <si>
    <t>岩美南</t>
    <rPh sb="2" eb="3">
      <t>ミナミ</t>
    </rPh>
    <phoneticPr fontId="3"/>
  </si>
  <si>
    <t>3.3円</t>
    <rPh sb="3" eb="4">
      <t>エン</t>
    </rPh>
    <phoneticPr fontId="3"/>
  </si>
  <si>
    <t>川本(T)</t>
    <rPh sb="0" eb="2">
      <t>カワモト</t>
    </rPh>
    <phoneticPr fontId="3"/>
  </si>
  <si>
    <t>２．隠岐郡は別途下記の船賃をいただきます。</t>
    <rPh sb="2" eb="4">
      <t>オキ</t>
    </rPh>
    <rPh sb="4" eb="5">
      <t>グン</t>
    </rPh>
    <rPh sb="6" eb="8">
      <t>ベット</t>
    </rPh>
    <rPh sb="8" eb="10">
      <t>カキ</t>
    </rPh>
    <rPh sb="11" eb="13">
      <t>フナチン</t>
    </rPh>
    <phoneticPr fontId="3"/>
  </si>
  <si>
    <t>３．北広島町（広島県）は特別配送料金として、一販売所につき800円いただきます。</t>
    <rPh sb="2" eb="3">
      <t>キタ</t>
    </rPh>
    <rPh sb="3" eb="6">
      <t>ヒロシマチョウ</t>
    </rPh>
    <rPh sb="7" eb="10">
      <t>ヒロシマケン</t>
    </rPh>
    <rPh sb="12" eb="14">
      <t>トクベツ</t>
    </rPh>
    <rPh sb="14" eb="16">
      <t>ハイソウ</t>
    </rPh>
    <rPh sb="16" eb="18">
      <t>リョウキン</t>
    </rPh>
    <rPh sb="22" eb="23">
      <t>イチ</t>
    </rPh>
    <rPh sb="23" eb="25">
      <t>ハンバイ</t>
    </rPh>
    <rPh sb="25" eb="26">
      <t>ショ</t>
    </rPh>
    <rPh sb="32" eb="33">
      <t>エン</t>
    </rPh>
    <phoneticPr fontId="3"/>
  </si>
  <si>
    <t>４．その他の県についてはお問い合わせください。</t>
    <rPh sb="4" eb="5">
      <t>タ</t>
    </rPh>
    <rPh sb="6" eb="7">
      <t>ケン</t>
    </rPh>
    <rPh sb="13" eb="14">
      <t>ト</t>
    </rPh>
    <rPh sb="15" eb="16">
      <t>ア</t>
    </rPh>
    <phoneticPr fontId="3"/>
  </si>
  <si>
    <t>※ 折込料金以外に下記の配送管理料や船賃が別途必要となります。
　 詳しくはお問い合わせください。</t>
    <rPh sb="14" eb="16">
      <t>カンリ</t>
    </rPh>
    <rPh sb="16" eb="17">
      <t>リョウ</t>
    </rPh>
    <phoneticPr fontId="3"/>
  </si>
  <si>
    <t>※ 特殊形状・特殊サイズは、左記料金体系と異なります。
　 詳しくはお問い合わせください。</t>
    <rPh sb="2" eb="4">
      <t>トクシュ</t>
    </rPh>
    <rPh sb="4" eb="6">
      <t>ケイジョウ</t>
    </rPh>
    <rPh sb="7" eb="9">
      <t>トクシュ</t>
    </rPh>
    <rPh sb="30" eb="31">
      <t>クワ</t>
    </rPh>
    <rPh sb="35" eb="36">
      <t>ト</t>
    </rPh>
    <rPh sb="37" eb="38">
      <t>ア</t>
    </rPh>
    <phoneticPr fontId="3"/>
  </si>
  <si>
    <t>注17（大野合配店には、出雲市美野町(ﾖｼﾉﾁｮｳ)の美野園とその周辺が含まれています。）</t>
    <rPh sb="4" eb="6">
      <t>オオノ</t>
    </rPh>
    <rPh sb="12" eb="15">
      <t>イズモシ</t>
    </rPh>
    <rPh sb="15" eb="18">
      <t>ヨシノチョウ</t>
    </rPh>
    <rPh sb="27" eb="29">
      <t>ミノ</t>
    </rPh>
    <rPh sb="29" eb="30">
      <t>エン</t>
    </rPh>
    <rPh sb="33" eb="35">
      <t>シュウヘン</t>
    </rPh>
    <rPh sb="36" eb="37">
      <t>フク</t>
    </rPh>
    <phoneticPr fontId="3"/>
  </si>
  <si>
    <t>高津(廃店。西益田に統合)</t>
    <phoneticPr fontId="3"/>
  </si>
  <si>
    <t>4.95円</t>
    <rPh sb="4" eb="5">
      <t>エン</t>
    </rPh>
    <phoneticPr fontId="3"/>
  </si>
  <si>
    <t>6.75円</t>
    <rPh sb="4" eb="5">
      <t>エン</t>
    </rPh>
    <phoneticPr fontId="3"/>
  </si>
  <si>
    <t>6.45円</t>
    <rPh sb="4" eb="5">
      <t>エン</t>
    </rPh>
    <phoneticPr fontId="3"/>
  </si>
  <si>
    <t>8.25円</t>
    <rPh sb="4" eb="5">
      <t>エン</t>
    </rPh>
    <phoneticPr fontId="3"/>
  </si>
  <si>
    <t>〒690-0047 松江市嫁島町1-27</t>
    <rPh sb="10" eb="13">
      <t>マツエシ</t>
    </rPh>
    <rPh sb="13" eb="14">
      <t>ヨメ</t>
    </rPh>
    <rPh sb="14" eb="15">
      <t>シマ</t>
    </rPh>
    <rPh sb="15" eb="16">
      <t>マチ</t>
    </rPh>
    <phoneticPr fontId="3"/>
  </si>
  <si>
    <t>〒697-0006 浜田市下府町327-11</t>
    <rPh sb="10" eb="13">
      <t>ハマダシ</t>
    </rPh>
    <rPh sb="13" eb="16">
      <t>シモコウチョウ</t>
    </rPh>
    <phoneticPr fontId="3"/>
  </si>
  <si>
    <t>※松江本社にお申し込みいただいた場合。搬入先は申込書右下をご覧ください。</t>
    <rPh sb="19" eb="21">
      <t>ハンニュウ</t>
    </rPh>
    <rPh sb="21" eb="22">
      <t>サキ</t>
    </rPh>
    <rPh sb="23" eb="26">
      <t>モウシコミショ</t>
    </rPh>
    <rPh sb="26" eb="28">
      <t>ミギシタ</t>
    </rPh>
    <rPh sb="30" eb="31">
      <t>ラン</t>
    </rPh>
    <phoneticPr fontId="3"/>
  </si>
  <si>
    <t>３営業日前</t>
    <rPh sb="1" eb="3">
      <t>エイギョウ</t>
    </rPh>
    <rPh sb="3" eb="5">
      <t>ニチマエ</t>
    </rPh>
    <phoneticPr fontId="3"/>
  </si>
  <si>
    <t>２営業日前</t>
    <rPh sb="1" eb="3">
      <t>エイギョウ</t>
    </rPh>
    <rPh sb="3" eb="5">
      <t>ニチマエ</t>
    </rPh>
    <phoneticPr fontId="3"/>
  </si>
  <si>
    <t>3.5円</t>
    <rPh sb="3" eb="4">
      <t>エン</t>
    </rPh>
    <phoneticPr fontId="3"/>
  </si>
  <si>
    <t>5.5円</t>
    <rPh sb="3" eb="4">
      <t>エン</t>
    </rPh>
    <phoneticPr fontId="3"/>
  </si>
  <si>
    <t>川越</t>
    <phoneticPr fontId="3"/>
  </si>
  <si>
    <t>平田東部</t>
    <rPh sb="0" eb="2">
      <t>ヒラタ</t>
    </rPh>
    <rPh sb="3" eb="4">
      <t>ブ</t>
    </rPh>
    <phoneticPr fontId="3"/>
  </si>
  <si>
    <t>〇荒島</t>
    <rPh sb="1" eb="3">
      <t>アラシマ</t>
    </rPh>
    <phoneticPr fontId="3"/>
  </si>
  <si>
    <t>(廃店。溝口へ統合)</t>
    <rPh sb="4" eb="6">
      <t>ミゾグチ</t>
    </rPh>
    <phoneticPr fontId="3"/>
  </si>
  <si>
    <t>橋北(A)</t>
    <rPh sb="0" eb="2">
      <t>キョウホク</t>
    </rPh>
    <phoneticPr fontId="3"/>
  </si>
  <si>
    <t>城西(M)(城東Mに統合)</t>
    <rPh sb="6" eb="8">
      <t>ジョウトウ</t>
    </rPh>
    <rPh sb="10" eb="12">
      <t>トウゴウ</t>
    </rPh>
    <phoneticPr fontId="3"/>
  </si>
  <si>
    <t>※お申し込みは松江までお願いします。</t>
    <rPh sb="2" eb="3">
      <t>モウ</t>
    </rPh>
    <rPh sb="4" eb="5">
      <t>コ</t>
    </rPh>
    <rPh sb="7" eb="9">
      <t>マツエ</t>
    </rPh>
    <rPh sb="12" eb="13">
      <t>ネガ</t>
    </rPh>
    <phoneticPr fontId="3"/>
  </si>
  <si>
    <t>（消費税別）</t>
    <rPh sb="1" eb="4">
      <t>ショウヒゼイ</t>
    </rPh>
    <rPh sb="4" eb="5">
      <t>ベツ</t>
    </rPh>
    <phoneticPr fontId="3"/>
  </si>
  <si>
    <t>7.2円</t>
    <rPh sb="3" eb="4">
      <t>エン</t>
    </rPh>
    <phoneticPr fontId="3"/>
  </si>
  <si>
    <t>15.2円</t>
    <rPh sb="4" eb="5">
      <t>エン</t>
    </rPh>
    <phoneticPr fontId="3"/>
  </si>
  <si>
    <t>島根県は2023年4月～6月に、鳥取県は2023年10月に料金を改定いたしました。</t>
    <rPh sb="0" eb="3">
      <t>シマネケン</t>
    </rPh>
    <rPh sb="8" eb="9">
      <t>ネン</t>
    </rPh>
    <rPh sb="10" eb="11">
      <t>ガツ</t>
    </rPh>
    <rPh sb="13" eb="14">
      <t>ガツ</t>
    </rPh>
    <rPh sb="16" eb="19">
      <t>トットリケン</t>
    </rPh>
    <rPh sb="24" eb="25">
      <t>ネン</t>
    </rPh>
    <rPh sb="27" eb="28">
      <t>ガツ</t>
    </rPh>
    <rPh sb="29" eb="31">
      <t>リョウキン</t>
    </rPh>
    <rPh sb="32" eb="34">
      <t>カイテイ</t>
    </rPh>
    <phoneticPr fontId="3"/>
  </si>
  <si>
    <r>
      <t>斐川東部</t>
    </r>
    <r>
      <rPr>
        <sz val="8"/>
        <color rgb="FF000000"/>
        <rFont val="ＭＳ Ｐゴシック"/>
        <family val="3"/>
        <charset val="128"/>
        <scheme val="major"/>
      </rPr>
      <t>(注26)</t>
    </r>
    <rPh sb="0" eb="2">
      <t>ヒカワ</t>
    </rPh>
    <rPh sb="2" eb="4">
      <t>トウブ</t>
    </rPh>
    <phoneticPr fontId="3"/>
  </si>
  <si>
    <t>※B4までで折がある場合は「B3折有」の料金となります。</t>
    <rPh sb="6" eb="7">
      <t>オリ</t>
    </rPh>
    <rPh sb="10" eb="12">
      <t>バアイ</t>
    </rPh>
    <rPh sb="16" eb="17">
      <t>オリ</t>
    </rPh>
    <rPh sb="17" eb="18">
      <t>ア</t>
    </rPh>
    <rPh sb="20" eb="22">
      <t>リョウキン</t>
    </rPh>
    <phoneticPr fontId="3"/>
  </si>
  <si>
    <t>※各店折込数は島根10部、鳥取5部単位でお願いします。</t>
    <rPh sb="1" eb="2">
      <t>カク</t>
    </rPh>
    <rPh sb="2" eb="3">
      <t>ミセ</t>
    </rPh>
    <rPh sb="3" eb="5">
      <t>オリコミ</t>
    </rPh>
    <rPh sb="5" eb="6">
      <t>スウ</t>
    </rPh>
    <rPh sb="7" eb="9">
      <t>シマネ</t>
    </rPh>
    <rPh sb="11" eb="12">
      <t>ブ</t>
    </rPh>
    <rPh sb="13" eb="15">
      <t>トットリ</t>
    </rPh>
    <rPh sb="16" eb="17">
      <t>ブ</t>
    </rPh>
    <rPh sb="17" eb="19">
      <t>タンイ</t>
    </rPh>
    <rPh sb="21" eb="22">
      <t>ネガ</t>
    </rPh>
    <phoneticPr fontId="3"/>
  </si>
  <si>
    <t>注24 （山陰中央新報の黒松販売所には大田市温泉津町吉浦・上村の一部・福光(白谷・箱坂・森分・林・市)が含まれています。）</t>
    <rPh sb="5" eb="7">
      <t>サンイン</t>
    </rPh>
    <rPh sb="7" eb="11">
      <t>チュウオウシンポウ</t>
    </rPh>
    <rPh sb="12" eb="14">
      <t>クロマツ</t>
    </rPh>
    <rPh sb="14" eb="16">
      <t>ハンバイ</t>
    </rPh>
    <rPh sb="16" eb="17">
      <t>ショ</t>
    </rPh>
    <rPh sb="19" eb="22">
      <t>オオダシ</t>
    </rPh>
    <rPh sb="22" eb="25">
      <t>ユノツ</t>
    </rPh>
    <rPh sb="25" eb="26">
      <t>チョウ</t>
    </rPh>
    <rPh sb="26" eb="28">
      <t>ヨシウラ</t>
    </rPh>
    <rPh sb="35" eb="37">
      <t>フクミツ</t>
    </rPh>
    <rPh sb="38" eb="40">
      <t>シロタニ</t>
    </rPh>
    <rPh sb="41" eb="42">
      <t>ハコ</t>
    </rPh>
    <rPh sb="42" eb="43">
      <t>サカ</t>
    </rPh>
    <rPh sb="44" eb="46">
      <t>モリブン</t>
    </rPh>
    <rPh sb="47" eb="48">
      <t>ハヤシ</t>
    </rPh>
    <rPh sb="49" eb="50">
      <t>イチ</t>
    </rPh>
    <rPh sb="52" eb="53">
      <t>フク</t>
    </rPh>
    <phoneticPr fontId="4"/>
  </si>
  <si>
    <t>温泉津</t>
    <phoneticPr fontId="3"/>
  </si>
  <si>
    <t>注 （温泉津町の一部地域は、江津市黒松販売所【注24】に含まれています。）</t>
    <rPh sb="3" eb="6">
      <t>ユノツ</t>
    </rPh>
    <rPh sb="6" eb="7">
      <t>チョウ</t>
    </rPh>
    <rPh sb="8" eb="10">
      <t>イチブ</t>
    </rPh>
    <rPh sb="10" eb="12">
      <t>チイキ</t>
    </rPh>
    <rPh sb="14" eb="17">
      <t>ゴウツシ</t>
    </rPh>
    <rPh sb="17" eb="19">
      <t>クロマツ</t>
    </rPh>
    <rPh sb="19" eb="21">
      <t>ハンバイ</t>
    </rPh>
    <rPh sb="21" eb="22">
      <t>ショ</t>
    </rPh>
    <rPh sb="28" eb="29">
      <t>フク</t>
    </rPh>
    <phoneticPr fontId="3"/>
  </si>
  <si>
    <t>三成(Y)</t>
  </si>
  <si>
    <t>三成(Y)</t>
    <phoneticPr fontId="3"/>
  </si>
  <si>
    <t>城東城西</t>
    <rPh sb="0" eb="2">
      <t>ジョウトウ</t>
    </rPh>
    <phoneticPr fontId="3"/>
  </si>
  <si>
    <t>鳥取県の新部数は準備中です。</t>
    <rPh sb="0" eb="3">
      <t>ト</t>
    </rPh>
    <rPh sb="4" eb="7">
      <t>シンブスウ</t>
    </rPh>
    <rPh sb="8" eb="11">
      <t>ジュンビチュウ</t>
    </rPh>
    <phoneticPr fontId="3"/>
  </si>
  <si>
    <r>
      <t>山陰の素敵なモノをお届けする「</t>
    </r>
    <r>
      <rPr>
        <b/>
        <sz val="11"/>
        <rFont val="ＭＳ Ｐゴシック"/>
        <family val="3"/>
        <charset val="128"/>
      </rPr>
      <t>山陰いいもの5つ星ショップ</t>
    </r>
    <r>
      <rPr>
        <sz val="11"/>
        <rFont val="ＭＳ Ｐゴシック"/>
        <family val="3"/>
        <charset val="128"/>
      </rPr>
      <t>」！</t>
    </r>
    <rPh sb="15" eb="17">
      <t>サンイン</t>
    </rPh>
    <rPh sb="23" eb="24">
      <t>ボシ</t>
    </rPh>
    <phoneticPr fontId="3"/>
  </si>
  <si>
    <t>魅力的なオリジナルセット商品も取り揃えております。</t>
    <phoneticPr fontId="3"/>
  </si>
  <si>
    <t>Ｂ５</t>
    <phoneticPr fontId="3"/>
  </si>
  <si>
    <t xml:space="preserve"> 請求書</t>
    <rPh sb="1" eb="4">
      <t>セイキュウショ</t>
    </rPh>
    <phoneticPr fontId="3"/>
  </si>
  <si>
    <t>注意：隠岐郡への新聞は、船便輸送の関係で午後からの配達になります。</t>
    <rPh sb="0" eb="2">
      <t>チュウイ</t>
    </rPh>
    <rPh sb="3" eb="6">
      <t>オキグン</t>
    </rPh>
    <rPh sb="8" eb="10">
      <t>シンブン</t>
    </rPh>
    <rPh sb="12" eb="14">
      <t>フナビン</t>
    </rPh>
    <rPh sb="14" eb="16">
      <t>ユソウ</t>
    </rPh>
    <rPh sb="17" eb="19">
      <t>カンケイ</t>
    </rPh>
    <rPh sb="20" eb="22">
      <t>ゴゴ</t>
    </rPh>
    <rPh sb="25" eb="27">
      <t>ハイタツ</t>
    </rPh>
    <phoneticPr fontId="3"/>
  </si>
  <si>
    <r>
      <t>■留意事項■　</t>
    </r>
    <r>
      <rPr>
        <sz val="10"/>
        <rFont val="ＭＳ ゴシック"/>
        <family val="3"/>
        <charset val="128"/>
      </rPr>
      <t>下記事項については予めご了承ください。</t>
    </r>
    <r>
      <rPr>
        <sz val="11"/>
        <rFont val="ＭＳ ゴシック"/>
        <family val="3"/>
        <charset val="128"/>
      </rPr>
      <t xml:space="preserve">
 ※折込申込・搬入締切りは厳守して頂きますようお願い致します。
 　尚、締切日時に間に合わない場合、やむを得ず折込日をご変更
 　頂くことがあります。
 ※記載のない地域についてはお問い合わせください。
 ※隠岐郡は船便の関係で午後からの配達となります。また、気象
 　状況等により船便が欠航した場合は折込日が変更となります。
 ※部数表の有効期間中でもやむを得ず部数の変更をすることがご
 　ざいます。その場合こちらで調整させていただくこともござい
 　ます。</t>
    </r>
    <rPh sb="7" eb="9">
      <t>カキ</t>
    </rPh>
    <rPh sb="9" eb="11">
      <t>ジコウ</t>
    </rPh>
    <rPh sb="16" eb="17">
      <t>アラカジ</t>
    </rPh>
    <rPh sb="19" eb="21">
      <t>リョウショウ</t>
    </rPh>
    <rPh sb="135" eb="137">
      <t>フナビン</t>
    </rPh>
    <rPh sb="138" eb="140">
      <t>カンケイ</t>
    </rPh>
    <rPh sb="141" eb="143">
      <t>ゴゴ</t>
    </rPh>
    <rPh sb="146" eb="148">
      <t>ハイタツ</t>
    </rPh>
    <rPh sb="196" eb="197">
      <t>エ</t>
    </rPh>
    <rPh sb="198" eb="200">
      <t>ブスウ</t>
    </rPh>
    <rPh sb="201" eb="203">
      <t>ヘンコウ</t>
    </rPh>
    <rPh sb="220" eb="222">
      <t>バアイ</t>
    </rPh>
    <rPh sb="226" eb="228">
      <t>チョウセイ</t>
    </rPh>
    <rPh sb="248" eb="250">
      <t>リョウショウ</t>
    </rPh>
    <phoneticPr fontId="3"/>
  </si>
  <si>
    <t>八束(Y)</t>
    <rPh sb="0" eb="2">
      <t>ヤツカ</t>
    </rPh>
    <phoneticPr fontId="3"/>
  </si>
  <si>
    <t>温泉街</t>
    <rPh sb="0" eb="3">
      <t>オンセンガイ</t>
    </rPh>
    <phoneticPr fontId="3"/>
  </si>
  <si>
    <t>ゆのつちょう</t>
    <phoneticPr fontId="3"/>
  </si>
  <si>
    <t xml:space="preserve"> 配布証明</t>
    <rPh sb="1" eb="3">
      <t>ハイフ</t>
    </rPh>
    <rPh sb="3" eb="5">
      <t>ショウメイ</t>
    </rPh>
    <phoneticPr fontId="3"/>
  </si>
  <si>
    <t>(廃店。みさと北へ統合)</t>
    <rPh sb="7" eb="8">
      <t>キタ</t>
    </rPh>
    <phoneticPr fontId="3"/>
  </si>
  <si>
    <t>〇(A)</t>
    <phoneticPr fontId="3"/>
  </si>
  <si>
    <t>みさと北(旧君谷)</t>
    <rPh sb="3" eb="4">
      <t>キタ</t>
    </rPh>
    <rPh sb="5" eb="6">
      <t>キュウ</t>
    </rPh>
    <rPh sb="6" eb="8">
      <t>キミタニ</t>
    </rPh>
    <phoneticPr fontId="3"/>
  </si>
  <si>
    <t>みさと南(旧都賀)</t>
    <rPh sb="3" eb="4">
      <t>ミナミ</t>
    </rPh>
    <rPh sb="5" eb="6">
      <t>キュウ</t>
    </rPh>
    <phoneticPr fontId="3"/>
  </si>
  <si>
    <t>橋北(A)→城東(A)に統合</t>
    <rPh sb="6" eb="8">
      <t>ジョウトウ</t>
    </rPh>
    <rPh sb="12" eb="14">
      <t>トウゴウ</t>
    </rPh>
    <phoneticPr fontId="3"/>
  </si>
  <si>
    <t>城東城西(M)→城東(A)に統合</t>
    <rPh sb="2" eb="4">
      <t>ジョウサイ</t>
    </rPh>
    <phoneticPr fontId="3"/>
  </si>
  <si>
    <t>南(M)→南(A)に統合</t>
    <rPh sb="5" eb="6">
      <t>ミナミ</t>
    </rPh>
    <rPh sb="10" eb="12">
      <t>トウゴウ</t>
    </rPh>
    <phoneticPr fontId="3"/>
  </si>
  <si>
    <t>〇日原</t>
    <rPh sb="1" eb="3">
      <t>ニチハラ</t>
    </rPh>
    <phoneticPr fontId="3"/>
  </si>
  <si>
    <t>〇日原(A)</t>
    <rPh sb="1" eb="3">
      <t>ヒハラ</t>
    </rPh>
    <phoneticPr fontId="3"/>
  </si>
  <si>
    <t>米子東</t>
    <rPh sb="0" eb="2">
      <t>ヨナゴ</t>
    </rPh>
    <rPh sb="2" eb="3">
      <t>ヒガシ</t>
    </rPh>
    <phoneticPr fontId="3"/>
  </si>
  <si>
    <t>城南</t>
    <rPh sb="0" eb="2">
      <t>ジョウナン</t>
    </rPh>
    <phoneticPr fontId="3"/>
  </si>
  <si>
    <t>米子中央</t>
    <rPh sb="0" eb="2">
      <t>ヨナゴ</t>
    </rPh>
    <rPh sb="2" eb="4">
      <t>チュウオウ</t>
    </rPh>
    <phoneticPr fontId="3"/>
  </si>
  <si>
    <t>中央Y</t>
    <rPh sb="0" eb="2">
      <t>チュウオウ</t>
    </rPh>
    <phoneticPr fontId="3"/>
  </si>
  <si>
    <t>南部(法勝寺)</t>
    <rPh sb="0" eb="2">
      <t>ナンブ</t>
    </rPh>
    <rPh sb="3" eb="6">
      <t>ホッショウジ</t>
    </rPh>
    <phoneticPr fontId="3"/>
  </si>
  <si>
    <t>福原</t>
    <rPh sb="0" eb="2">
      <t>フクハラ</t>
    </rPh>
    <phoneticPr fontId="3"/>
  </si>
  <si>
    <t>夜見</t>
    <rPh sb="0" eb="2">
      <t>ヨミ</t>
    </rPh>
    <phoneticPr fontId="3"/>
  </si>
  <si>
    <t>富益</t>
    <rPh sb="0" eb="1">
      <t>トミ</t>
    </rPh>
    <rPh sb="1" eb="2">
      <t>エキ</t>
    </rPh>
    <phoneticPr fontId="3"/>
  </si>
  <si>
    <t>皆生Y</t>
    <rPh sb="0" eb="2">
      <t>カイケ</t>
    </rPh>
    <phoneticPr fontId="3"/>
  </si>
  <si>
    <t>西A</t>
    <phoneticPr fontId="3"/>
  </si>
  <si>
    <t>南Y</t>
    <phoneticPr fontId="3"/>
  </si>
  <si>
    <t>津田(廃店。益田(A)に統合)</t>
    <phoneticPr fontId="3"/>
  </si>
  <si>
    <t>※西部地区の毎日新聞は2025年3月末で休刊となりました。</t>
  </si>
  <si>
    <t>小波(Y)</t>
    <phoneticPr fontId="3"/>
  </si>
  <si>
    <t>三隅(Y)</t>
    <phoneticPr fontId="3"/>
  </si>
  <si>
    <t>搬入先：搬入締切日　□松江：3営業日前10時　　□浜田営業所：2営業日前10時       □広島県の締切はお問い合わせください。</t>
    <rPh sb="0" eb="2">
      <t>ハンニュウ</t>
    </rPh>
    <rPh sb="2" eb="3">
      <t>サキ</t>
    </rPh>
    <rPh sb="25" eb="27">
      <t>ハマダ</t>
    </rPh>
    <rPh sb="27" eb="30">
      <t>エイギョウショ</t>
    </rPh>
    <phoneticPr fontId="3"/>
  </si>
  <si>
    <t>準備でき次第公開いたします。</t>
    <rPh sb="0" eb="2">
      <t>ジュンビ</t>
    </rPh>
    <rPh sb="4" eb="6">
      <t>シダイ</t>
    </rPh>
    <rPh sb="6" eb="8">
      <t>コウカイ</t>
    </rPh>
    <phoneticPr fontId="3"/>
  </si>
  <si>
    <t>休配</t>
    <rPh sb="0" eb="1">
      <t>キュウ</t>
    </rPh>
    <rPh sb="1" eb="2">
      <t>ハイ</t>
    </rPh>
    <phoneticPr fontId="3"/>
  </si>
  <si>
    <t>城南A(大高)</t>
    <rPh sb="0" eb="2">
      <t>ジョウナン</t>
    </rPh>
    <rPh sb="4" eb="6">
      <t>オオタカ</t>
    </rPh>
    <phoneticPr fontId="3"/>
  </si>
  <si>
    <t>中央A(廃店)</t>
    <rPh sb="0" eb="2">
      <t>チュウオウ</t>
    </rPh>
    <rPh sb="4" eb="6">
      <t>ハイテン</t>
    </rPh>
    <phoneticPr fontId="3"/>
  </si>
  <si>
    <t>倉田(廃店。美和と統合)</t>
    <rPh sb="0" eb="2">
      <t>クラタ</t>
    </rPh>
    <rPh sb="3" eb="5">
      <t>ハイテン</t>
    </rPh>
    <rPh sb="6" eb="8">
      <t>ミワ</t>
    </rPh>
    <rPh sb="9" eb="11">
      <t>トウゴウ</t>
    </rPh>
    <phoneticPr fontId="3"/>
  </si>
  <si>
    <t>美和・倉田</t>
    <rPh sb="3" eb="5">
      <t>クラタ</t>
    </rPh>
    <phoneticPr fontId="3"/>
  </si>
  <si>
    <t>(廃店。都茂に統合)</t>
    <rPh sb="1" eb="3">
      <t>ハイテ</t>
    </rPh>
    <rPh sb="4" eb="6">
      <t>ツモ</t>
    </rPh>
    <rPh sb="7" eb="9">
      <t>トウゴウ</t>
    </rPh>
    <phoneticPr fontId="3"/>
  </si>
  <si>
    <t>(廃店。今市へ統合)</t>
    <rPh sb="4" eb="6">
      <t>イマイ</t>
    </rPh>
    <phoneticPr fontId="3"/>
  </si>
  <si>
    <t>(廃店。七類へ統合)</t>
    <rPh sb="1" eb="3">
      <t>ハイテン</t>
    </rPh>
    <rPh sb="4" eb="6">
      <t>シチルイ</t>
    </rPh>
    <rPh sb="7" eb="9">
      <t>トウゴウ</t>
    </rPh>
    <phoneticPr fontId="3"/>
  </si>
  <si>
    <t>※折込数の列へご記入・ご入力ください。</t>
    <rPh sb="1" eb="3">
      <t>オリコミ</t>
    </rPh>
    <rPh sb="3" eb="4">
      <t>スウ</t>
    </rPh>
    <rPh sb="5" eb="6">
      <t>レツ</t>
    </rPh>
    <rPh sb="8" eb="10">
      <t>キニュウ</t>
    </rPh>
    <rPh sb="12" eb="14">
      <t>ニュウリョ</t>
    </rPh>
    <phoneticPr fontId="3"/>
  </si>
  <si>
    <t>松江と出雲のポスティングサービスです。</t>
    <rPh sb="0" eb="2">
      <t>マツエ</t>
    </rPh>
    <rPh sb="3" eb="5">
      <t>イズモ</t>
    </rPh>
    <phoneticPr fontId="3"/>
  </si>
  <si>
    <t>詳しくはお問い合わせください。</t>
    <rPh sb="0" eb="1">
      <t>クワ</t>
    </rPh>
    <rPh sb="5" eb="6">
      <t>ト</t>
    </rPh>
    <rPh sb="7" eb="8">
      <t>ア</t>
    </rPh>
    <phoneticPr fontId="3"/>
  </si>
  <si>
    <t>●Excelご利用の場合、各地区の折込数の列に入力していただくと折込総数は自動計算されます。</t>
    <rPh sb="7" eb="9">
      <t>リヨウ</t>
    </rPh>
    <rPh sb="10" eb="12">
      <t>バアイ</t>
    </rPh>
    <rPh sb="13" eb="16">
      <t>カクチク</t>
    </rPh>
    <rPh sb="17" eb="19">
      <t>オリコミ</t>
    </rPh>
    <rPh sb="19" eb="20">
      <t>スウ</t>
    </rPh>
    <rPh sb="21" eb="22">
      <t>レツ</t>
    </rPh>
    <rPh sb="23" eb="25">
      <t>ニュウリョク</t>
    </rPh>
    <rPh sb="32" eb="34">
      <t>オリコミ</t>
    </rPh>
    <rPh sb="34" eb="36">
      <t>ソウスウ</t>
    </rPh>
    <rPh sb="37" eb="39">
      <t>ジドウ</t>
    </rPh>
    <rPh sb="39" eb="41">
      <t>ケイサン</t>
    </rPh>
    <phoneticPr fontId="3"/>
  </si>
  <si>
    <t>●太枠内に必要事項をご記入・ご入力ください。</t>
    <rPh sb="1" eb="3">
      <t>フトワク</t>
    </rPh>
    <rPh sb="3" eb="4">
      <t>ナイ</t>
    </rPh>
    <rPh sb="5" eb="7">
      <t>ヒツヨウ</t>
    </rPh>
    <rPh sb="7" eb="9">
      <t>ジコウ</t>
    </rPh>
    <rPh sb="11" eb="13">
      <t>キニュウ</t>
    </rPh>
    <rPh sb="15" eb="17">
      <t>ニュウリョク</t>
    </rPh>
    <phoneticPr fontId="3"/>
  </si>
  <si>
    <t>注29（安来西の読売新聞は、旧広瀬Y販売所の飯梨エリア(飯梨・植田・西松井・田頼・神庭・岩船)です。従来の飯梨Yは中津町。）</t>
    <rPh sb="4" eb="6">
      <t>ヤスギ</t>
    </rPh>
    <rPh sb="6" eb="7">
      <t>ニシ</t>
    </rPh>
    <rPh sb="8" eb="12">
      <t>ヨミウリシンブン</t>
    </rPh>
    <rPh sb="14" eb="15">
      <t>キュウ</t>
    </rPh>
    <rPh sb="15" eb="17">
      <t>ヒロセ</t>
    </rPh>
    <rPh sb="18" eb="21">
      <t>ハンバイショ</t>
    </rPh>
    <rPh sb="22" eb="24">
      <t>イイナシ</t>
    </rPh>
    <rPh sb="50" eb="52">
      <t>ジュウライ</t>
    </rPh>
    <rPh sb="53" eb="55">
      <t>イイナシ</t>
    </rPh>
    <rPh sb="57" eb="60">
      <t>ナカツチョウ</t>
    </rPh>
    <phoneticPr fontId="4"/>
  </si>
  <si>
    <t>〇 (注29)</t>
    <phoneticPr fontId="3"/>
  </si>
  <si>
    <t>六日市</t>
    <rPh sb="0" eb="1">
      <t>ロク</t>
    </rPh>
    <phoneticPr fontId="3"/>
  </si>
  <si>
    <t>六日市(A)</t>
    <phoneticPr fontId="3"/>
  </si>
  <si>
    <t>有福(Y)</t>
    <rPh sb="0" eb="2">
      <t>アリフク</t>
    </rPh>
    <phoneticPr fontId="3"/>
  </si>
  <si>
    <t>※2026年4月改定</t>
    <rPh sb="5" eb="6">
      <t>ネン</t>
    </rPh>
    <rPh sb="7" eb="8">
      <t>ガツ</t>
    </rPh>
    <rPh sb="8" eb="10">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</si>
</sst>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m&quot;月&quot;\ \ \ d&quot;日&quot;;;&quot;        月         日&quot;"/>
    <numFmt numFmtId="179" formatCode="yyyy&quot;年 &quot;m&quot;月 &quot;d&quot;日 (&quot;aaa&quot;)&quot;;;&quot;         年        月        日 (      )&quot;"/>
    <numFmt numFmtId="180" formatCode="&quot; &quot;@"/>
    <numFmt numFmtId="181" formatCode="yyyy&quot;年&quot;m&quot;月&quot;d&quot;日(&quot;aaa&quot;)&quot;"/>
    <numFmt numFmtId="182" formatCode="\+#,##0;[Red]\-#,##0"/>
    <numFmt numFmtId="183" formatCode="&quot;〇&quot;;&quot;&quot;;&quot;〇&quot;"/>
    <numFmt numFmtId="184" formatCode=";;"/>
  </numFmts>
  <fonts count="110">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28"/>
      <name val="ＭＳ Ｐゴシック"/>
      <family val="3"/>
      <charset val="128"/>
    </font>
    <font>
      <sz val="72"/>
      <name val="ＭＳ Ｐゴシック"/>
      <family val="3"/>
      <charset val="128"/>
    </font>
    <font>
      <sz val="26"/>
      <name val="ＭＳ Ｐゴシック"/>
      <family val="3"/>
      <charset val="128"/>
    </font>
    <font>
      <sz val="11"/>
      <color indexed="18"/>
      <name val="HGS創英角ｺﾞｼｯｸUB"/>
      <family val="3"/>
      <charset val="128"/>
    </font>
    <font>
      <sz val="10"/>
      <name val="ＭＳ ゴシック"/>
      <family val="3"/>
      <charset val="128"/>
    </font>
    <font>
      <b/>
      <sz val="14"/>
      <name val="ＭＳ Ｐゴシック"/>
      <family val="3"/>
      <charset val="128"/>
    </font>
    <font>
      <sz val="11"/>
      <name val="ＭＳ 明朝"/>
      <family val="1"/>
      <charset val="128"/>
    </font>
    <font>
      <sz val="10"/>
      <name val="ＭＳ Ｐゴシック"/>
      <family val="3"/>
      <charset val="128"/>
    </font>
    <font>
      <b/>
      <sz val="11"/>
      <name val="ＭＳ Ｐ明朝"/>
      <family val="1"/>
      <charset val="128"/>
    </font>
    <font>
      <sz val="11"/>
      <name val="ＭＳ Ｐ明朝"/>
      <family val="1"/>
      <charset val="128"/>
    </font>
    <font>
      <b/>
      <sz val="14"/>
      <color indexed="8"/>
      <name val="ＭＳ Ｐゴシック"/>
      <family val="3"/>
      <charset val="128"/>
    </font>
    <font>
      <sz val="11"/>
      <color indexed="8"/>
      <name val="ＭＳ 明朝"/>
      <family val="1"/>
      <charset val="128"/>
    </font>
    <font>
      <sz val="9"/>
      <name val="ＭＳ ゴシック"/>
      <family val="3"/>
      <charset val="128"/>
    </font>
    <font>
      <sz val="12"/>
      <name val="ＭＳ ゴシック"/>
      <family val="3"/>
      <charset val="128"/>
    </font>
    <font>
      <sz val="20"/>
      <color indexed="9"/>
      <name val="ＭＳ Ｐゴシック"/>
      <family val="3"/>
      <charset val="128"/>
    </font>
    <font>
      <sz val="12"/>
      <name val="ＭＳ Ｐ明朝"/>
      <family val="1"/>
      <charset val="128"/>
    </font>
    <font>
      <sz val="16"/>
      <name val="ＭＳ Ｐゴシック"/>
      <family val="3"/>
      <charset val="128"/>
    </font>
    <font>
      <sz val="11"/>
      <name val="ＭＳ ゴシック"/>
      <family val="3"/>
      <charset val="128"/>
    </font>
    <font>
      <sz val="14"/>
      <color indexed="9"/>
      <name val="ＭＳ Ｐゴシック"/>
      <family val="3"/>
      <charset val="128"/>
    </font>
    <font>
      <sz val="12"/>
      <name val="ＭＳ Ｐゴシック"/>
      <family val="3"/>
      <charset val="128"/>
    </font>
    <font>
      <sz val="14"/>
      <name val="ＭＳ Ｐゴシック"/>
      <family val="3"/>
      <charset val="128"/>
    </font>
    <font>
      <u/>
      <sz val="14"/>
      <name val="ＭＳ Ｐゴシック"/>
      <family val="3"/>
      <charset val="128"/>
    </font>
    <font>
      <sz val="18"/>
      <name val="ＭＳ Ｐゴシック"/>
      <family val="3"/>
      <charset val="128"/>
    </font>
    <font>
      <b/>
      <sz val="16"/>
      <name val="ＭＳ Ｐゴシック"/>
      <family val="3"/>
      <charset val="128"/>
    </font>
    <font>
      <sz val="9"/>
      <name val="ＭＳ Ｐゴシック"/>
      <family val="3"/>
      <charset val="128"/>
    </font>
    <font>
      <sz val="8"/>
      <name val="ＭＳ ゴシック"/>
      <family val="3"/>
      <charset val="128"/>
    </font>
    <font>
      <sz val="11"/>
      <color indexed="8"/>
      <name val="ＭＳ ゴシック"/>
      <family val="3"/>
      <charset val="128"/>
    </font>
    <font>
      <sz val="8"/>
      <color indexed="8"/>
      <name val="ＭＳ ゴシック"/>
      <family val="3"/>
      <charset val="128"/>
    </font>
    <font>
      <sz val="11"/>
      <color indexed="8"/>
      <name val="ＭＳ Ｐゴシック"/>
      <family val="3"/>
      <charset val="128"/>
    </font>
    <font>
      <b/>
      <sz val="11"/>
      <name val="ＭＳ ゴシック"/>
      <family val="3"/>
      <charset val="128"/>
    </font>
    <font>
      <sz val="9"/>
      <color indexed="8"/>
      <name val="ＭＳ ゴシック"/>
      <family val="3"/>
      <charset val="128"/>
    </font>
    <font>
      <b/>
      <sz val="12"/>
      <color indexed="8"/>
      <name val="ＭＳ ゴシック"/>
      <family val="3"/>
      <charset val="128"/>
    </font>
    <font>
      <b/>
      <sz val="14"/>
      <name val="ＭＳ ゴシック"/>
      <family val="3"/>
      <charset val="128"/>
    </font>
    <font>
      <sz val="9"/>
      <name val="HG丸ｺﾞｼｯｸM-PRO"/>
      <family val="3"/>
      <charset val="128"/>
    </font>
    <font>
      <sz val="11.5"/>
      <name val="ＭＳ Ｐゴシック"/>
      <family val="3"/>
      <charset val="128"/>
    </font>
    <font>
      <sz val="14"/>
      <name val="ＭＳ ゴシック"/>
      <family val="3"/>
      <charset val="128"/>
    </font>
    <font>
      <sz val="14"/>
      <name val="ＭＳ Ｐ明朝"/>
      <family val="1"/>
      <charset val="128"/>
    </font>
    <font>
      <sz val="14"/>
      <name val="ＭＳ 明朝"/>
      <family val="1"/>
      <charset val="128"/>
    </font>
    <font>
      <sz val="14"/>
      <color indexed="8"/>
      <name val="ＭＳ Ｐ明朝"/>
      <family val="1"/>
      <charset val="128"/>
    </font>
    <font>
      <sz val="18"/>
      <color indexed="9"/>
      <name val="ＭＳ Ｐゴシック"/>
      <family val="3"/>
      <charset val="128"/>
    </font>
    <font>
      <sz val="14"/>
      <color indexed="8"/>
      <name val="ＭＳ 明朝"/>
      <family val="1"/>
      <charset val="128"/>
    </font>
    <font>
      <sz val="8"/>
      <name val="ＭＳ Ｐゴシック"/>
      <family val="3"/>
      <charset val="128"/>
    </font>
    <font>
      <b/>
      <sz val="11"/>
      <color indexed="9"/>
      <name val="ＭＳ Ｐゴシック"/>
      <family val="3"/>
      <charset val="128"/>
    </font>
    <font>
      <sz val="16"/>
      <name val="ＭＳ ゴシック"/>
      <family val="3"/>
      <charset val="128"/>
    </font>
    <font>
      <u/>
      <sz val="12"/>
      <color indexed="12"/>
      <name val="ＭＳ Ｐゴシック"/>
      <family val="3"/>
      <charset val="128"/>
    </font>
    <font>
      <sz val="12.5"/>
      <name val="ＭＳ Ｐゴシック"/>
      <family val="3"/>
      <charset val="128"/>
    </font>
    <font>
      <sz val="12.5"/>
      <color indexed="8"/>
      <name val="ＭＳ Ｐゴシック"/>
      <family val="3"/>
      <charset val="128"/>
    </font>
    <font>
      <sz val="11"/>
      <color indexed="12"/>
      <name val="ＭＳ Ｐゴシック"/>
      <family val="3"/>
      <charset val="128"/>
    </font>
    <font>
      <b/>
      <sz val="14"/>
      <name val="ＭＳ 明朝"/>
      <family val="1"/>
      <charset val="128"/>
    </font>
    <font>
      <sz val="20"/>
      <name val="ＭＳ Ｐゴシック"/>
      <family val="3"/>
      <charset val="128"/>
    </font>
    <font>
      <sz val="13"/>
      <name val="ＭＳ Ｐゴシック"/>
      <family val="3"/>
      <charset val="128"/>
    </font>
    <font>
      <sz val="13.5"/>
      <color indexed="8"/>
      <name val="ＭＳ Ｐゴシック"/>
      <family val="3"/>
      <charset val="128"/>
    </font>
    <font>
      <sz val="11"/>
      <name val="営業日前午前"/>
      <family val="3"/>
      <charset val="128"/>
    </font>
    <font>
      <sz val="12.5"/>
      <name val="Century Gothic"/>
      <family val="2"/>
    </font>
    <font>
      <sz val="11"/>
      <name val="Century Gothic"/>
      <family val="2"/>
    </font>
    <font>
      <b/>
      <sz val="11"/>
      <color indexed="9"/>
      <name val="Century Gothic"/>
      <family val="2"/>
    </font>
    <font>
      <sz val="13.5"/>
      <color indexed="8"/>
      <name val="Century Gothic"/>
      <family val="2"/>
    </font>
    <font>
      <sz val="8"/>
      <name val="Century Gothic"/>
      <family val="2"/>
    </font>
    <font>
      <sz val="12.5"/>
      <color indexed="8"/>
      <name val="Century Gothic"/>
      <family val="2"/>
    </font>
    <font>
      <sz val="8"/>
      <color indexed="8"/>
      <name val="Century Gothic"/>
      <family val="2"/>
    </font>
    <font>
      <sz val="11"/>
      <color indexed="8"/>
      <name val="Century Gothic"/>
      <family val="2"/>
    </font>
    <font>
      <sz val="13.5"/>
      <name val="Century Gothic"/>
      <family val="2"/>
    </font>
    <font>
      <sz val="9"/>
      <color indexed="8"/>
      <name val="Century Gothic"/>
      <family val="2"/>
    </font>
    <font>
      <b/>
      <sz val="11"/>
      <name val="Century Gothic"/>
      <family val="2"/>
    </font>
    <font>
      <sz val="11"/>
      <color indexed="12"/>
      <name val="Meiryo UI"/>
      <family val="3"/>
      <charset val="128"/>
    </font>
    <font>
      <sz val="11"/>
      <name val="Meiryo UI"/>
      <family val="3"/>
      <charset val="128"/>
    </font>
    <font>
      <sz val="13"/>
      <name val="ＭＳ 明朝"/>
      <family val="1"/>
      <charset val="128"/>
    </font>
    <font>
      <sz val="10"/>
      <name val="Meiryo UI"/>
      <family val="3"/>
      <charset val="128"/>
    </font>
    <font>
      <sz val="12"/>
      <color indexed="81"/>
      <name val="ＭＳ Ｐゴシック"/>
      <family val="3"/>
      <charset val="128"/>
    </font>
    <font>
      <sz val="12"/>
      <name val="ＭＳ 明朝"/>
      <family val="1"/>
      <charset val="128"/>
    </font>
    <font>
      <sz val="11"/>
      <color theme="0"/>
      <name val="ＭＳ Ｐゴシック"/>
      <family val="3"/>
      <charset val="128"/>
    </font>
    <font>
      <sz val="11"/>
      <color theme="0"/>
      <name val="ＭＳ ゴシック"/>
      <family val="3"/>
      <charset val="128"/>
    </font>
    <font>
      <sz val="9"/>
      <color rgb="FF000000"/>
      <name val="ＭＳ ゴシック"/>
      <family val="3"/>
      <charset val="128"/>
    </font>
    <font>
      <sz val="11"/>
      <color rgb="FF000000"/>
      <name val="ＭＳ ゴシック"/>
      <family val="3"/>
      <charset val="128"/>
    </font>
    <font>
      <sz val="11"/>
      <color rgb="FFFFFFFF"/>
      <name val="ＭＳ ゴシック"/>
      <family val="3"/>
      <charset val="128"/>
    </font>
    <font>
      <b/>
      <sz val="11"/>
      <name val="ＭＳ Ｐゴシック"/>
      <family val="3"/>
      <charset val="128"/>
    </font>
    <font>
      <sz val="15"/>
      <name val="ＭＳ Ｐゴシック"/>
      <family val="3"/>
      <charset val="128"/>
    </font>
    <font>
      <sz val="12.5"/>
      <name val="ＭＳ Ｐゴシック"/>
      <family val="2"/>
      <charset val="128"/>
    </font>
    <font>
      <sz val="13"/>
      <name val="ＭＳ Ｐ明朝"/>
      <family val="1"/>
      <charset val="128"/>
    </font>
    <font>
      <sz val="12"/>
      <color rgb="FFFF0000"/>
      <name val="Meiryo UI"/>
      <family val="3"/>
      <charset val="128"/>
    </font>
    <font>
      <sz val="11"/>
      <color rgb="FFFF0000"/>
      <name val="ＭＳ Ｐゴシック"/>
      <family val="3"/>
      <charset val="128"/>
    </font>
    <font>
      <sz val="11"/>
      <name val="ＭＳ Ｐゴシック"/>
      <family val="3"/>
      <charset val="128"/>
      <scheme val="major"/>
    </font>
    <font>
      <sz val="8"/>
      <name val="ＭＳ Ｐゴシック"/>
      <family val="3"/>
      <charset val="128"/>
      <scheme val="major"/>
    </font>
    <font>
      <sz val="8"/>
      <color rgb="FF000000"/>
      <name val="ＭＳ Ｐゴシック"/>
      <family val="3"/>
      <charset val="128"/>
      <scheme val="major"/>
    </font>
    <font>
      <sz val="11"/>
      <color indexed="8"/>
      <name val="ＭＳ Ｐゴシック"/>
      <family val="3"/>
      <charset val="128"/>
      <scheme val="major"/>
    </font>
    <font>
      <b/>
      <sz val="11"/>
      <color indexed="9"/>
      <name val="ＭＳ Ｐゴシック"/>
      <family val="3"/>
      <charset val="128"/>
      <scheme val="major"/>
    </font>
    <font>
      <sz val="13.5"/>
      <color indexed="8"/>
      <name val="ＭＳ Ｐゴシック"/>
      <family val="3"/>
      <charset val="128"/>
      <scheme val="major"/>
    </font>
    <font>
      <sz val="8"/>
      <color indexed="8"/>
      <name val="ＭＳ Ｐゴシック"/>
      <family val="3"/>
      <charset val="128"/>
      <scheme val="major"/>
    </font>
    <font>
      <sz val="12.5"/>
      <color indexed="8"/>
      <name val="ＭＳ Ｐゴシック"/>
      <family val="3"/>
      <charset val="128"/>
      <scheme val="major"/>
    </font>
    <font>
      <sz val="11"/>
      <color rgb="FF000000"/>
      <name val="ＭＳ Ｐゴシック"/>
      <family val="3"/>
      <charset val="128"/>
      <scheme val="major"/>
    </font>
    <font>
      <sz val="7"/>
      <color indexed="8"/>
      <name val="ＭＳ Ｐゴシック"/>
      <family val="3"/>
      <charset val="128"/>
      <scheme val="major"/>
    </font>
    <font>
      <sz val="6"/>
      <color indexed="8"/>
      <name val="ＭＳ Ｐゴシック"/>
      <family val="3"/>
      <charset val="128"/>
      <scheme val="major"/>
    </font>
    <font>
      <sz val="7"/>
      <name val="ＭＳ Ｐゴシック"/>
      <family val="3"/>
      <charset val="128"/>
      <scheme val="major"/>
    </font>
    <font>
      <sz val="9"/>
      <name val="ＭＳ Ｐゴシック"/>
      <family val="3"/>
      <charset val="128"/>
      <scheme val="major"/>
    </font>
    <font>
      <sz val="12.5"/>
      <name val="ＭＳ Ｐゴシック"/>
      <family val="3"/>
      <charset val="128"/>
      <scheme val="major"/>
    </font>
    <font>
      <sz val="6"/>
      <name val="ＭＳ Ｐゴシック"/>
      <family val="3"/>
      <charset val="128"/>
      <scheme val="major"/>
    </font>
    <font>
      <b/>
      <sz val="12"/>
      <color rgb="FFFF0000"/>
      <name val="ＭＳ Ｐゴシック"/>
      <family val="3"/>
      <charset val="128"/>
    </font>
    <font>
      <sz val="8.5"/>
      <name val="ＭＳ Ｐゴシック"/>
      <family val="3"/>
      <charset val="128"/>
    </font>
    <font>
      <sz val="22"/>
      <color rgb="FFFF0000"/>
      <name val="ＭＳ Ｐゴシック"/>
      <family val="3"/>
      <charset val="128"/>
    </font>
    <font>
      <b/>
      <sz val="18"/>
      <name val="ＭＳ Ｐゴシック"/>
      <family val="3"/>
      <charset val="128"/>
    </font>
    <font>
      <sz val="6"/>
      <color rgb="FFFFFF00"/>
      <name val="Meiryo UI"/>
      <family val="3"/>
      <charset val="128"/>
    </font>
    <font>
      <sz val="11"/>
      <color rgb="FFFF0000"/>
      <name val="ＭＳ ゴシック"/>
      <family val="3"/>
      <charset val="128"/>
    </font>
    <font>
      <sz val="11"/>
      <color rgb="FFFFFF00"/>
      <name val="Meiryo UI"/>
      <family val="3"/>
      <charset val="128"/>
    </font>
    <font>
      <sz val="11"/>
      <name val="ＭＳ Ｐゴシック"/>
      <family val="2"/>
      <charset val="128"/>
    </font>
    <font>
      <sz val="14"/>
      <color indexed="81"/>
      <name val="ＭＳ Ｐゴシック"/>
      <family val="3"/>
      <charset val="128"/>
    </font>
    <font>
      <sz val="12"/>
      <color indexed="81"/>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FF"/>
        <bgColor indexed="64"/>
      </patternFill>
    </fill>
    <fill>
      <patternFill patternType="solid">
        <fgColor theme="1"/>
        <bgColor indexed="64"/>
      </patternFill>
    </fill>
    <fill>
      <patternFill patternType="solid">
        <fgColor rgb="FF000000"/>
        <bgColor indexed="64"/>
      </patternFill>
    </fill>
    <fill>
      <patternFill patternType="solid">
        <fgColor rgb="FFFFFF66"/>
        <bgColor indexed="64"/>
      </patternFill>
    </fill>
  </fills>
  <borders count="21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style="hair">
        <color indexed="64"/>
      </top>
      <bottom/>
      <diagonal/>
    </border>
    <border>
      <left style="hair">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right style="thick">
        <color indexed="64"/>
      </right>
      <top/>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hair">
        <color indexed="64"/>
      </top>
      <bottom style="double">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hair">
        <color indexed="64"/>
      </top>
      <bottom style="thin">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thin">
        <color indexed="64"/>
      </left>
      <right/>
      <top style="thin">
        <color indexed="64"/>
      </top>
      <bottom style="hair">
        <color indexed="64"/>
      </bottom>
      <diagonal/>
    </border>
    <border>
      <left/>
      <right style="thin">
        <color indexed="64"/>
      </right>
      <top/>
      <bottom style="double">
        <color indexed="64"/>
      </bottom>
      <diagonal/>
    </border>
    <border>
      <left/>
      <right style="hair">
        <color indexed="64"/>
      </right>
      <top/>
      <bottom/>
      <diagonal/>
    </border>
    <border>
      <left/>
      <right style="medium">
        <color indexed="64"/>
      </right>
      <top/>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thin">
        <color indexed="64"/>
      </left>
      <right/>
      <top style="hair">
        <color indexed="64"/>
      </top>
      <bottom style="double">
        <color indexed="64"/>
      </bottom>
      <diagonal/>
    </border>
    <border>
      <left/>
      <right style="medium">
        <color indexed="64"/>
      </right>
      <top/>
      <bottom style="thin">
        <color indexed="64"/>
      </bottom>
      <diagonal/>
    </border>
    <border>
      <left/>
      <right style="hair">
        <color indexed="64"/>
      </right>
      <top style="thin">
        <color indexed="64"/>
      </top>
      <bottom/>
      <diagonal/>
    </border>
    <border>
      <left/>
      <right/>
      <top/>
      <bottom style="thin">
        <color indexed="64"/>
      </bottom>
      <diagonal/>
    </border>
    <border>
      <left/>
      <right/>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top style="double">
        <color indexed="64"/>
      </top>
      <bottom/>
      <diagonal/>
    </border>
    <border>
      <left/>
      <right/>
      <top style="medium">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right style="hair">
        <color indexed="64"/>
      </right>
      <top style="double">
        <color indexed="64"/>
      </top>
      <bottom/>
      <diagonal/>
    </border>
    <border>
      <left/>
      <right style="medium">
        <color indexed="64"/>
      </right>
      <top style="double">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hair">
        <color indexed="64"/>
      </right>
      <top/>
      <bottom style="double">
        <color indexed="64"/>
      </bottom>
      <diagonal/>
    </border>
    <border>
      <left style="hair">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hair">
        <color indexed="64"/>
      </right>
      <top style="thick">
        <color indexed="64"/>
      </top>
      <bottom style="thick">
        <color indexed="64"/>
      </bottom>
      <diagonal/>
    </border>
    <border>
      <left style="thin">
        <color indexed="64"/>
      </left>
      <right style="hair">
        <color indexed="64"/>
      </right>
      <top style="thick">
        <color indexed="64"/>
      </top>
      <bottom style="thick">
        <color indexed="64"/>
      </bottom>
      <diagonal/>
    </border>
    <border>
      <left style="thick">
        <color indexed="64"/>
      </left>
      <right style="hair">
        <color indexed="64"/>
      </right>
      <top style="thick">
        <color indexed="64"/>
      </top>
      <bottom style="thick">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bottom style="thin">
        <color indexed="64"/>
      </bottom>
      <diagonal/>
    </border>
    <border>
      <left style="hair">
        <color indexed="64"/>
      </left>
      <right style="hair">
        <color indexed="64"/>
      </right>
      <top style="hair">
        <color indexed="64"/>
      </top>
      <bottom style="thick">
        <color indexed="64"/>
      </bottom>
      <diagonal/>
    </border>
    <border>
      <left style="thick">
        <color indexed="64"/>
      </left>
      <right style="hair">
        <color indexed="64"/>
      </right>
      <top style="thin">
        <color indexed="64"/>
      </top>
      <bottom/>
      <diagonal/>
    </border>
    <border>
      <left style="hair">
        <color indexed="64"/>
      </left>
      <right/>
      <top/>
      <bottom style="thin">
        <color indexed="64"/>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diagonal/>
    </border>
    <border>
      <left style="thick">
        <color indexed="64"/>
      </left>
      <right style="hair">
        <color indexed="64"/>
      </right>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hair">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double">
        <color indexed="64"/>
      </bottom>
      <diagonal/>
    </border>
    <border>
      <left style="thin">
        <color indexed="64"/>
      </left>
      <right/>
      <top/>
      <bottom style="double">
        <color indexed="64"/>
      </bottom>
      <diagonal/>
    </border>
    <border>
      <left style="thick">
        <color indexed="64"/>
      </left>
      <right style="hair">
        <color indexed="64"/>
      </right>
      <top style="thin">
        <color indexed="64"/>
      </top>
      <bottom style="hair">
        <color indexed="64"/>
      </bottom>
      <diagonal/>
    </border>
    <border>
      <left style="hair">
        <color indexed="64"/>
      </left>
      <right/>
      <top style="hair">
        <color indexed="64"/>
      </top>
      <bottom style="thick">
        <color indexed="64"/>
      </bottom>
      <diagonal/>
    </border>
    <border>
      <left style="hair">
        <color indexed="64"/>
      </left>
      <right/>
      <top style="thick">
        <color indexed="64"/>
      </top>
      <bottom style="hair">
        <color indexed="64"/>
      </bottom>
      <diagonal/>
    </border>
    <border>
      <left/>
      <right style="thick">
        <color indexed="64"/>
      </right>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s>
  <cellStyleXfs count="4">
    <xf numFmtId="0" fontId="0" fillId="0" borderId="0"/>
    <xf numFmtId="0" fontId="2" fillId="0" borderId="0" applyNumberFormat="0" applyFill="0" applyBorder="0" applyAlignment="0" applyProtection="0">
      <alignment vertical="top"/>
      <protection locked="0"/>
    </xf>
    <xf numFmtId="38" fontId="1" fillId="0" borderId="0" applyFont="0" applyFill="0" applyBorder="0" applyAlignment="0" applyProtection="0"/>
    <xf numFmtId="0" fontId="1" fillId="0" borderId="0"/>
  </cellStyleXfs>
  <cellXfs count="1068">
    <xf numFmtId="0" fontId="0" fillId="0" borderId="0" xfId="0"/>
    <xf numFmtId="0" fontId="2" fillId="0" borderId="0" xfId="1" applyFill="1" applyAlignment="1" applyProtection="1">
      <alignment horizontal="left" vertical="center"/>
    </xf>
    <xf numFmtId="0" fontId="4" fillId="0" borderId="0" xfId="0" applyFont="1"/>
    <xf numFmtId="0" fontId="7" fillId="0" borderId="0" xfId="0" applyFont="1"/>
    <xf numFmtId="0" fontId="2" fillId="0" borderId="0" xfId="1" applyAlignment="1" applyProtection="1"/>
    <xf numFmtId="49" fontId="8" fillId="0" borderId="0" xfId="0" applyNumberFormat="1" applyFont="1"/>
    <xf numFmtId="0" fontId="9" fillId="0" borderId="0" xfId="0" applyFont="1"/>
    <xf numFmtId="0" fontId="10" fillId="0" borderId="0" xfId="0" applyFont="1"/>
    <xf numFmtId="49" fontId="8" fillId="0" borderId="0" xfId="0" applyNumberFormat="1" applyFont="1" applyAlignment="1">
      <alignment horizontal="centerContinuous" vertical="center"/>
    </xf>
    <xf numFmtId="49" fontId="8" fillId="0" borderId="0" xfId="0" applyNumberFormat="1" applyFont="1" applyAlignment="1">
      <alignment horizontal="center" vertical="center"/>
    </xf>
    <xf numFmtId="49" fontId="9" fillId="0" borderId="0" xfId="0" applyNumberFormat="1" applyFont="1"/>
    <xf numFmtId="0" fontId="1" fillId="0" borderId="0" xfId="0" applyFont="1"/>
    <xf numFmtId="49" fontId="11" fillId="0" borderId="0" xfId="0" applyNumberFormat="1" applyFont="1"/>
    <xf numFmtId="49" fontId="12" fillId="0" borderId="0" xfId="0" applyNumberFormat="1" applyFont="1"/>
    <xf numFmtId="49" fontId="13" fillId="0" borderId="0" xfId="0" applyNumberFormat="1" applyFont="1"/>
    <xf numFmtId="0" fontId="14" fillId="0" borderId="0" xfId="0" applyFont="1"/>
    <xf numFmtId="0" fontId="15" fillId="0" borderId="0" xfId="0" applyFont="1"/>
    <xf numFmtId="49" fontId="13" fillId="0" borderId="0" xfId="0" applyNumberFormat="1" applyFont="1" applyAlignment="1">
      <alignment horizontal="left" vertical="center"/>
    </xf>
    <xf numFmtId="49" fontId="13" fillId="0" borderId="0" xfId="0" applyNumberFormat="1" applyFont="1" applyAlignment="1">
      <alignment horizontal="left"/>
    </xf>
    <xf numFmtId="0" fontId="13" fillId="0" borderId="0" xfId="0" applyFont="1"/>
    <xf numFmtId="0" fontId="0" fillId="0" borderId="1" xfId="0" applyBorder="1"/>
    <xf numFmtId="0" fontId="0" fillId="0" borderId="2" xfId="0" applyBorder="1"/>
    <xf numFmtId="0" fontId="0" fillId="0" borderId="3" xfId="0" applyBorder="1"/>
    <xf numFmtId="0" fontId="21" fillId="0" borderId="4" xfId="0" applyFont="1" applyBorder="1" applyAlignment="1">
      <alignment horizontal="left" vertical="center"/>
    </xf>
    <xf numFmtId="0" fontId="1" fillId="0" borderId="5" xfId="0" applyFont="1" applyBorder="1"/>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5" xfId="0" applyFont="1" applyBorder="1" applyAlignment="1">
      <alignment horizontal="left" vertical="center"/>
    </xf>
    <xf numFmtId="0" fontId="21" fillId="0" borderId="0" xfId="0" applyFont="1" applyAlignment="1">
      <alignment horizontal="center" vertical="center"/>
    </xf>
    <xf numFmtId="0" fontId="21" fillId="0" borderId="7" xfId="0" applyFont="1" applyBorder="1" applyAlignment="1">
      <alignment horizontal="centerContinuous" vertical="center"/>
    </xf>
    <xf numFmtId="0" fontId="21" fillId="0" borderId="8" xfId="0" applyFont="1" applyBorder="1" applyAlignment="1">
      <alignment horizontal="centerContinuous" vertical="center"/>
    </xf>
    <xf numFmtId="0" fontId="21" fillId="0" borderId="9" xfId="0" applyFont="1" applyBorder="1" applyAlignment="1">
      <alignment horizontal="centerContinuous" vertical="center"/>
    </xf>
    <xf numFmtId="0" fontId="30" fillId="0" borderId="0" xfId="0" applyFont="1" applyAlignment="1">
      <alignment horizontal="center" vertical="center"/>
    </xf>
    <xf numFmtId="0" fontId="32" fillId="0" borderId="0" xfId="0" applyFont="1"/>
    <xf numFmtId="0" fontId="21" fillId="0" borderId="0" xfId="0" applyFont="1" applyAlignment="1">
      <alignment horizontal="center" vertical="center" textRotation="255"/>
    </xf>
    <xf numFmtId="0" fontId="21" fillId="0" borderId="0" xfId="0" applyFont="1" applyAlignment="1">
      <alignment horizontal="centerContinuous" vertical="center"/>
    </xf>
    <xf numFmtId="38" fontId="21" fillId="0" borderId="0" xfId="2" applyFont="1" applyFill="1" applyBorder="1" applyAlignment="1" applyProtection="1">
      <alignment horizontal="right" vertical="center"/>
    </xf>
    <xf numFmtId="0" fontId="29" fillId="0" borderId="0" xfId="0" applyFont="1"/>
    <xf numFmtId="38" fontId="30" fillId="0" borderId="0" xfId="2" applyFont="1" applyFill="1" applyBorder="1" applyAlignment="1" applyProtection="1">
      <alignment horizontal="right" vertical="center"/>
    </xf>
    <xf numFmtId="0" fontId="31" fillId="0" borderId="0" xfId="0" applyFont="1"/>
    <xf numFmtId="0" fontId="16" fillId="0" borderId="0" xfId="0" applyFont="1" applyAlignment="1">
      <alignment horizontal="left" vertical="center"/>
    </xf>
    <xf numFmtId="0" fontId="21" fillId="0" borderId="0" xfId="0" applyFont="1"/>
    <xf numFmtId="0" fontId="21" fillId="0" borderId="0" xfId="0" applyFont="1" applyAlignment="1">
      <alignment horizontal="left" vertical="center"/>
    </xf>
    <xf numFmtId="0" fontId="33" fillId="0" borderId="0" xfId="0" applyFont="1" applyAlignment="1">
      <alignment horizontal="center" vertical="center"/>
    </xf>
    <xf numFmtId="38" fontId="29" fillId="0" borderId="0" xfId="2" applyFont="1" applyFill="1" applyBorder="1" applyAlignment="1" applyProtection="1">
      <alignment horizontal="left" vertical="center"/>
    </xf>
    <xf numFmtId="38" fontId="31" fillId="0" borderId="0" xfId="2" applyFont="1" applyFill="1" applyBorder="1" applyAlignment="1" applyProtection="1">
      <alignment horizontal="lef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0" xfId="0" applyFont="1" applyAlignment="1">
      <alignment vertical="center"/>
    </xf>
    <xf numFmtId="0" fontId="30" fillId="0" borderId="0" xfId="0" applyFont="1" applyAlignment="1">
      <alignment horizontal="centerContinuous" vertical="center"/>
    </xf>
    <xf numFmtId="38" fontId="31" fillId="0" borderId="0" xfId="2" applyFont="1" applyFill="1" applyBorder="1" applyAlignment="1" applyProtection="1">
      <alignment horizontal="left"/>
    </xf>
    <xf numFmtId="0" fontId="16" fillId="0" borderId="0" xfId="0" applyFont="1" applyAlignment="1">
      <alignment vertical="center"/>
    </xf>
    <xf numFmtId="0" fontId="30" fillId="0" borderId="0" xfId="0" applyFont="1" applyAlignment="1">
      <alignment horizontal="right" vertical="center"/>
    </xf>
    <xf numFmtId="38" fontId="31" fillId="0" borderId="0" xfId="2" applyFont="1" applyFill="1" applyBorder="1" applyAlignment="1" applyProtection="1">
      <alignment horizontal="right" vertical="center"/>
    </xf>
    <xf numFmtId="0" fontId="34" fillId="0" borderId="0" xfId="0" applyFont="1" applyAlignment="1">
      <alignment horizontal="left" vertical="center"/>
    </xf>
    <xf numFmtId="0" fontId="34" fillId="0" borderId="0" xfId="0" applyFont="1" applyAlignment="1">
      <alignment horizontal="centerContinuous" vertical="center"/>
    </xf>
    <xf numFmtId="0" fontId="35" fillId="0" borderId="0" xfId="0" applyFont="1" applyAlignment="1">
      <alignment horizontal="center" vertical="center"/>
    </xf>
    <xf numFmtId="0" fontId="34" fillId="0" borderId="0" xfId="0" applyFont="1" applyAlignment="1">
      <alignment vertical="center"/>
    </xf>
    <xf numFmtId="0" fontId="16" fillId="0" borderId="0" xfId="0" applyFont="1" applyAlignment="1">
      <alignment horizontal="centerContinuous" vertical="center"/>
    </xf>
    <xf numFmtId="0" fontId="21" fillId="0" borderId="0" xfId="0" applyFont="1" applyAlignment="1">
      <alignment horizontal="right" vertical="top"/>
    </xf>
    <xf numFmtId="0" fontId="21" fillId="0" borderId="0" xfId="0" applyFont="1" applyAlignment="1">
      <alignment horizontal="center" vertical="center" shrinkToFit="1"/>
    </xf>
    <xf numFmtId="38" fontId="21" fillId="0" borderId="0" xfId="0" applyNumberFormat="1" applyFont="1" applyAlignment="1">
      <alignment vertical="center"/>
    </xf>
    <xf numFmtId="0" fontId="33" fillId="0" borderId="0" xfId="0" applyFont="1" applyAlignment="1">
      <alignment horizontal="center"/>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29" fillId="0" borderId="0" xfId="0" applyFont="1" applyAlignment="1">
      <alignment horizontal="left" vertical="center"/>
    </xf>
    <xf numFmtId="0" fontId="21" fillId="0" borderId="15" xfId="0" applyFont="1" applyBorder="1" applyAlignment="1">
      <alignment horizontal="center" vertical="center"/>
    </xf>
    <xf numFmtId="0" fontId="36" fillId="0" borderId="0" xfId="0" applyFont="1" applyAlignment="1">
      <alignment horizontal="right" vertical="center"/>
    </xf>
    <xf numFmtId="0" fontId="21" fillId="0" borderId="5" xfId="0" applyFont="1" applyBorder="1" applyAlignment="1">
      <alignment horizontal="centerContinuous" vertical="center"/>
    </xf>
    <xf numFmtId="0" fontId="21" fillId="0" borderId="16" xfId="0" applyFont="1" applyBorder="1" applyAlignment="1">
      <alignment horizontal="center" vertical="center"/>
    </xf>
    <xf numFmtId="0" fontId="33" fillId="0" borderId="0" xfId="0" applyFont="1" applyAlignment="1">
      <alignment horizontal="right" vertical="center"/>
    </xf>
    <xf numFmtId="49" fontId="21" fillId="0" borderId="0" xfId="0" applyNumberFormat="1" applyFont="1" applyAlignment="1">
      <alignment horizontal="center" vertical="center"/>
    </xf>
    <xf numFmtId="0" fontId="33" fillId="0" borderId="0" xfId="0" applyFont="1" applyAlignment="1">
      <alignment horizontal="right" vertical="top"/>
    </xf>
    <xf numFmtId="0" fontId="37" fillId="0" borderId="0" xfId="0" applyFont="1" applyAlignment="1">
      <alignment horizontal="center" vertical="center"/>
    </xf>
    <xf numFmtId="0" fontId="33" fillId="0" borderId="0" xfId="0" applyFont="1" applyAlignment="1">
      <alignment horizontal="right"/>
    </xf>
    <xf numFmtId="0" fontId="30" fillId="0" borderId="0" xfId="0" applyFont="1" applyAlignment="1">
      <alignment vertical="center"/>
    </xf>
    <xf numFmtId="0" fontId="21" fillId="0" borderId="0" xfId="0" applyFont="1" applyAlignment="1">
      <alignment vertical="top"/>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Continuous" vertical="center"/>
    </xf>
    <xf numFmtId="0" fontId="21" fillId="0" borderId="8" xfId="0" applyFont="1" applyBorder="1" applyAlignment="1">
      <alignment horizontal="centerContinuous"/>
    </xf>
    <xf numFmtId="0" fontId="21" fillId="0" borderId="23" xfId="0" applyFont="1" applyBorder="1" applyAlignment="1">
      <alignment horizontal="centerContinuous" vertical="center"/>
    </xf>
    <xf numFmtId="0" fontId="21" fillId="0" borderId="24" xfId="0" applyFont="1" applyBorder="1" applyAlignment="1">
      <alignment horizontal="center" vertical="center"/>
    </xf>
    <xf numFmtId="0" fontId="21" fillId="0" borderId="25" xfId="0" applyFont="1" applyBorder="1" applyAlignment="1">
      <alignment vertical="center"/>
    </xf>
    <xf numFmtId="0" fontId="21" fillId="0" borderId="26" xfId="0" applyFont="1" applyBorder="1" applyAlignment="1">
      <alignment horizontal="center" vertical="center"/>
    </xf>
    <xf numFmtId="0" fontId="38" fillId="0" borderId="0" xfId="0" applyFont="1" applyAlignment="1">
      <alignment vertical="center"/>
    </xf>
    <xf numFmtId="0" fontId="38"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right" vertical="center"/>
    </xf>
    <xf numFmtId="0" fontId="23" fillId="0" borderId="0" xfId="0" applyFont="1"/>
    <xf numFmtId="0" fontId="24" fillId="0" borderId="0" xfId="0" applyFont="1"/>
    <xf numFmtId="0" fontId="26" fillId="0" borderId="0" xfId="0" applyFont="1" applyAlignment="1">
      <alignment vertical="center"/>
    </xf>
    <xf numFmtId="0" fontId="27" fillId="0" borderId="0" xfId="0" applyFont="1" applyAlignment="1">
      <alignment vertical="center"/>
    </xf>
    <xf numFmtId="0" fontId="24" fillId="0" borderId="0" xfId="0" applyFont="1" applyAlignment="1">
      <alignment vertical="center"/>
    </xf>
    <xf numFmtId="0" fontId="21" fillId="0" borderId="31" xfId="0" applyFont="1" applyBorder="1" applyAlignment="1">
      <alignment horizontal="center" vertical="center"/>
    </xf>
    <xf numFmtId="0" fontId="20" fillId="0" borderId="0" xfId="0" applyFont="1" applyAlignment="1">
      <alignment vertical="center"/>
    </xf>
    <xf numFmtId="0" fontId="28"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5" xfId="0" applyFont="1" applyBorder="1"/>
    <xf numFmtId="0" fontId="21" fillId="0" borderId="36"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1" fillId="0" borderId="3" xfId="0" applyFont="1" applyBorder="1"/>
    <xf numFmtId="0" fontId="1" fillId="0" borderId="40" xfId="0" applyFont="1" applyBorder="1"/>
    <xf numFmtId="49" fontId="39" fillId="0" borderId="0" xfId="0" applyNumberFormat="1" applyFont="1"/>
    <xf numFmtId="0" fontId="40" fillId="0" borderId="0" xfId="0" applyFont="1" applyAlignment="1">
      <alignment horizontal="center" vertical="center" textRotation="255"/>
    </xf>
    <xf numFmtId="0" fontId="40" fillId="0" borderId="0" xfId="0" applyFont="1" applyAlignment="1">
      <alignment vertical="center"/>
    </xf>
    <xf numFmtId="0" fontId="24" fillId="0" borderId="0" xfId="0" applyFont="1" applyAlignment="1">
      <alignment horizontal="right" vertical="center"/>
    </xf>
    <xf numFmtId="0" fontId="40" fillId="0" borderId="0" xfId="0" applyFont="1" applyAlignment="1">
      <alignment horizontal="center" vertical="center"/>
    </xf>
    <xf numFmtId="0" fontId="24" fillId="0" borderId="0" xfId="0" applyFont="1" applyAlignment="1">
      <alignment horizontal="right"/>
    </xf>
    <xf numFmtId="0" fontId="23" fillId="0" borderId="0" xfId="0" applyFont="1" applyAlignment="1">
      <alignment horizontal="left"/>
    </xf>
    <xf numFmtId="0" fontId="21" fillId="0" borderId="41" xfId="0" applyFont="1" applyBorder="1" applyAlignment="1">
      <alignment horizontal="left" vertical="center"/>
    </xf>
    <xf numFmtId="0" fontId="21" fillId="0" borderId="41" xfId="0" applyFont="1" applyBorder="1" applyAlignment="1">
      <alignment vertical="center"/>
    </xf>
    <xf numFmtId="0" fontId="21" fillId="0" borderId="42" xfId="0" applyFont="1" applyBorder="1" applyAlignment="1">
      <alignment vertical="center"/>
    </xf>
    <xf numFmtId="0" fontId="21" fillId="0" borderId="43" xfId="0" applyFont="1" applyBorder="1" applyAlignment="1">
      <alignment vertical="center"/>
    </xf>
    <xf numFmtId="0" fontId="21" fillId="0" borderId="44" xfId="0" applyFont="1" applyBorder="1" applyAlignment="1">
      <alignment vertical="center"/>
    </xf>
    <xf numFmtId="0" fontId="21" fillId="0" borderId="44" xfId="0" applyFont="1" applyBorder="1" applyAlignment="1">
      <alignment horizontal="center" vertical="center"/>
    </xf>
    <xf numFmtId="0" fontId="0" fillId="0" borderId="0" xfId="0" applyProtection="1">
      <protection locked="0"/>
    </xf>
    <xf numFmtId="0" fontId="0" fillId="0" borderId="3" xfId="0" applyBorder="1" applyProtection="1">
      <protection locked="0"/>
    </xf>
    <xf numFmtId="0" fontId="21" fillId="0" borderId="45"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7" xfId="0" applyFont="1" applyBorder="1" applyAlignment="1" applyProtection="1">
      <alignment horizontal="center" vertical="center"/>
      <protection locked="0"/>
    </xf>
    <xf numFmtId="0" fontId="25" fillId="0" borderId="0" xfId="0" applyFont="1"/>
    <xf numFmtId="0" fontId="23" fillId="0" borderId="0" xfId="0" applyFont="1" applyAlignment="1">
      <alignment vertical="center"/>
    </xf>
    <xf numFmtId="0" fontId="4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vertical="center"/>
    </xf>
    <xf numFmtId="0" fontId="21" fillId="0" borderId="48" xfId="0" applyFont="1" applyBorder="1" applyAlignment="1">
      <alignment horizontal="center"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12" xfId="0" applyFont="1" applyBorder="1" applyAlignment="1">
      <alignment vertical="center"/>
    </xf>
    <xf numFmtId="0" fontId="17" fillId="0" borderId="0" xfId="0" applyFont="1" applyAlignment="1">
      <alignment horizontal="left" vertical="center"/>
    </xf>
    <xf numFmtId="0" fontId="0" fillId="0" borderId="0" xfId="0" applyAlignment="1" applyProtection="1">
      <alignment horizontal="left" vertical="center"/>
      <protection locked="0"/>
    </xf>
    <xf numFmtId="0" fontId="39" fillId="0" borderId="0" xfId="0" applyFont="1"/>
    <xf numFmtId="38" fontId="49" fillId="0" borderId="0" xfId="2" applyFont="1" applyFill="1" applyBorder="1" applyAlignment="1" applyProtection="1">
      <alignment horizontal="right" vertical="center"/>
    </xf>
    <xf numFmtId="38" fontId="50" fillId="0" borderId="0" xfId="2" applyFont="1" applyFill="1" applyBorder="1" applyAlignment="1" applyProtection="1">
      <alignment horizontal="right" vertical="center"/>
    </xf>
    <xf numFmtId="0" fontId="49" fillId="0" borderId="0" xfId="0" applyFont="1"/>
    <xf numFmtId="0" fontId="50" fillId="0" borderId="0" xfId="0" applyFont="1"/>
    <xf numFmtId="0" fontId="49" fillId="0" borderId="0" xfId="0" applyFont="1" applyAlignment="1">
      <alignment horizontal="centerContinuous" vertical="center"/>
    </xf>
    <xf numFmtId="38" fontId="49" fillId="0" borderId="5" xfId="2" applyFont="1" applyFill="1" applyBorder="1" applyAlignment="1" applyProtection="1">
      <alignment horizontal="right" vertical="center"/>
    </xf>
    <xf numFmtId="0" fontId="47" fillId="0" borderId="0" xfId="0" applyFont="1" applyAlignment="1">
      <alignment vertical="top" wrapText="1"/>
    </xf>
    <xf numFmtId="0" fontId="1" fillId="0" borderId="52" xfId="0" applyFont="1" applyBorder="1"/>
    <xf numFmtId="0" fontId="46" fillId="0" borderId="0" xfId="1" applyFont="1" applyFill="1" applyBorder="1" applyAlignment="1" applyProtection="1">
      <alignment vertical="center"/>
    </xf>
    <xf numFmtId="0" fontId="51" fillId="0" borderId="0" xfId="1" applyFont="1" applyAlignment="1" applyProtection="1">
      <alignment vertical="center"/>
    </xf>
    <xf numFmtId="0" fontId="52" fillId="0" borderId="0" xfId="0" applyFont="1"/>
    <xf numFmtId="0" fontId="21" fillId="0" borderId="53" xfId="0" applyFont="1" applyBorder="1" applyAlignment="1">
      <alignment horizontal="centerContinuous" vertical="center"/>
    </xf>
    <xf numFmtId="0" fontId="21" fillId="0" borderId="18" xfId="0" applyFont="1" applyBorder="1" applyAlignment="1">
      <alignment horizontal="centerContinuous" vertical="center"/>
    </xf>
    <xf numFmtId="0" fontId="0" fillId="0" borderId="48" xfId="0" applyBorder="1" applyAlignment="1">
      <alignment horizontal="centerContinuous"/>
    </xf>
    <xf numFmtId="0" fontId="21" fillId="0" borderId="54" xfId="0" applyFont="1" applyBorder="1" applyAlignment="1">
      <alignment vertical="center"/>
    </xf>
    <xf numFmtId="0" fontId="21" fillId="0" borderId="55" xfId="0" applyFont="1" applyBorder="1" applyAlignment="1">
      <alignment vertical="center"/>
    </xf>
    <xf numFmtId="0" fontId="21" fillId="0" borderId="32" xfId="0" applyFont="1" applyBorder="1" applyAlignment="1">
      <alignment horizontal="center"/>
    </xf>
    <xf numFmtId="0" fontId="21" fillId="0" borderId="19" xfId="0" applyFont="1" applyBorder="1" applyAlignment="1">
      <alignment vertical="center"/>
    </xf>
    <xf numFmtId="0" fontId="21" fillId="0" borderId="38" xfId="0" applyFont="1" applyBorder="1"/>
    <xf numFmtId="0" fontId="21" fillId="0" borderId="56" xfId="0" applyFont="1" applyBorder="1" applyAlignment="1">
      <alignment vertical="center"/>
    </xf>
    <xf numFmtId="0" fontId="21" fillId="0" borderId="57" xfId="0" applyFont="1" applyBorder="1" applyAlignment="1">
      <alignment vertical="center"/>
    </xf>
    <xf numFmtId="0" fontId="21" fillId="0" borderId="57" xfId="0" applyFont="1" applyBorder="1"/>
    <xf numFmtId="0" fontId="21" fillId="0" borderId="58" xfId="0" applyFont="1" applyBorder="1" applyAlignment="1">
      <alignment vertical="center"/>
    </xf>
    <xf numFmtId="0" fontId="21" fillId="0" borderId="59" xfId="0" applyFont="1" applyBorder="1" applyAlignment="1">
      <alignment vertical="center"/>
    </xf>
    <xf numFmtId="0" fontId="0" fillId="0" borderId="59" xfId="0" applyBorder="1"/>
    <xf numFmtId="0" fontId="51" fillId="0" borderId="0" xfId="1" applyFont="1" applyAlignment="1" applyProtection="1"/>
    <xf numFmtId="0" fontId="1" fillId="0" borderId="54" xfId="0" applyFont="1" applyBorder="1" applyAlignment="1">
      <alignment horizontal="right" vertical="center"/>
    </xf>
    <xf numFmtId="0" fontId="45" fillId="0" borderId="0" xfId="0" applyFont="1" applyAlignment="1">
      <alignment vertical="top"/>
    </xf>
    <xf numFmtId="0" fontId="45" fillId="0" borderId="0" xfId="0" applyFont="1" applyAlignment="1">
      <alignment vertical="center"/>
    </xf>
    <xf numFmtId="38" fontId="55" fillId="0" borderId="0" xfId="2" applyFont="1" applyFill="1" applyBorder="1" applyAlignment="1" applyProtection="1">
      <alignment horizontal="right" vertical="center"/>
    </xf>
    <xf numFmtId="0" fontId="2" fillId="2" borderId="0" xfId="1" applyFill="1" applyAlignment="1" applyProtection="1">
      <alignment vertical="center"/>
    </xf>
    <xf numFmtId="0" fontId="74" fillId="0" borderId="0" xfId="0" applyFont="1"/>
    <xf numFmtId="38" fontId="21" fillId="0" borderId="0" xfId="2" applyFont="1" applyFill="1" applyBorder="1" applyAlignment="1" applyProtection="1">
      <alignment vertical="center"/>
    </xf>
    <xf numFmtId="0" fontId="19" fillId="0" borderId="33" xfId="0" applyFont="1" applyBorder="1" applyAlignment="1">
      <alignment vertical="center"/>
    </xf>
    <xf numFmtId="0" fontId="19" fillId="0" borderId="39" xfId="0" applyFont="1" applyBorder="1" applyAlignment="1">
      <alignment horizontal="left" vertical="center"/>
    </xf>
    <xf numFmtId="0" fontId="19" fillId="0" borderId="47" xfId="0" applyFont="1" applyBorder="1" applyAlignment="1">
      <alignment horizontal="left" vertical="center"/>
    </xf>
    <xf numFmtId="0" fontId="19" fillId="0" borderId="62" xfId="0" applyFont="1" applyBorder="1" applyAlignment="1">
      <alignment vertical="center"/>
    </xf>
    <xf numFmtId="0" fontId="19" fillId="0" borderId="36" xfId="0" applyFont="1" applyBorder="1" applyAlignment="1">
      <alignment horizontal="center" vertical="center"/>
    </xf>
    <xf numFmtId="0" fontId="19" fillId="0" borderId="63" xfId="0" applyFont="1" applyBorder="1" applyAlignment="1">
      <alignment horizontal="center" vertical="center"/>
    </xf>
    <xf numFmtId="0" fontId="19" fillId="0" borderId="39" xfId="0" applyFont="1" applyBorder="1" applyAlignment="1">
      <alignment horizontal="center" vertical="center"/>
    </xf>
    <xf numFmtId="0" fontId="19" fillId="0" borderId="47" xfId="0" applyFont="1" applyBorder="1" applyAlignment="1">
      <alignment horizontal="center" vertical="center"/>
    </xf>
    <xf numFmtId="0" fontId="13" fillId="2" borderId="0" xfId="0" applyFont="1" applyFill="1" applyAlignment="1">
      <alignment vertical="center"/>
    </xf>
    <xf numFmtId="0" fontId="19" fillId="2" borderId="0" xfId="0" applyFont="1" applyFill="1" applyAlignment="1">
      <alignment vertical="center"/>
    </xf>
    <xf numFmtId="0" fontId="48" fillId="2" borderId="0" xfId="1" applyFont="1" applyFill="1" applyAlignment="1" applyProtection="1">
      <alignment vertical="center"/>
    </xf>
    <xf numFmtId="0" fontId="19" fillId="2" borderId="0" xfId="0" applyFont="1" applyFill="1" applyAlignment="1">
      <alignment horizontal="right" vertical="center"/>
    </xf>
    <xf numFmtId="0" fontId="48" fillId="2" borderId="0" xfId="1" applyFont="1" applyFill="1" applyAlignment="1" applyProtection="1">
      <alignment horizontal="left" vertical="center"/>
    </xf>
    <xf numFmtId="0" fontId="75" fillId="0" borderId="0" xfId="0" applyFont="1" applyAlignment="1">
      <alignment horizontal="center" vertical="center"/>
    </xf>
    <xf numFmtId="0" fontId="5" fillId="0" borderId="0" xfId="0" applyFont="1" applyAlignment="1">
      <alignment horizontal="centerContinuous"/>
    </xf>
    <xf numFmtId="0" fontId="1" fillId="0" borderId="0" xfId="0" applyFont="1" applyAlignment="1">
      <alignment horizontal="centerContinuous"/>
    </xf>
    <xf numFmtId="0" fontId="1" fillId="0" borderId="0" xfId="0" applyFont="1" applyAlignment="1">
      <alignment horizontal="right"/>
    </xf>
    <xf numFmtId="0" fontId="21" fillId="0" borderId="42" xfId="0" applyFont="1" applyBorder="1" applyAlignment="1">
      <alignment horizontal="center" vertical="center"/>
    </xf>
    <xf numFmtId="0" fontId="21" fillId="0" borderId="22" xfId="0" applyFont="1" applyBorder="1" applyAlignment="1">
      <alignment vertical="center"/>
    </xf>
    <xf numFmtId="0" fontId="21" fillId="0" borderId="64" xfId="0" applyFont="1" applyBorder="1" applyAlignment="1">
      <alignment vertical="center"/>
    </xf>
    <xf numFmtId="0" fontId="21" fillId="0" borderId="65" xfId="0" applyFont="1" applyBorder="1" applyAlignment="1">
      <alignment horizontal="centerContinuous" vertical="center"/>
    </xf>
    <xf numFmtId="0" fontId="39" fillId="0" borderId="0" xfId="0" applyFont="1" applyAlignment="1">
      <alignment horizontal="right"/>
    </xf>
    <xf numFmtId="0" fontId="76" fillId="4" borderId="33" xfId="1" applyFont="1" applyFill="1" applyBorder="1" applyAlignment="1" applyProtection="1">
      <alignment horizontal="center" vertical="center" shrinkToFit="1"/>
    </xf>
    <xf numFmtId="0" fontId="21" fillId="0" borderId="33" xfId="1" applyFont="1" applyFill="1" applyBorder="1" applyAlignment="1" applyProtection="1">
      <alignment horizontal="center" vertical="center"/>
    </xf>
    <xf numFmtId="0" fontId="77" fillId="4" borderId="33" xfId="1" applyFont="1" applyFill="1" applyBorder="1" applyAlignment="1" applyProtection="1">
      <alignment horizontal="center" vertical="center" shrinkToFit="1"/>
    </xf>
    <xf numFmtId="0" fontId="75" fillId="5" borderId="33" xfId="1" applyFont="1" applyFill="1" applyBorder="1" applyAlignment="1" applyProtection="1">
      <alignment horizontal="center" vertical="center" shrinkToFit="1"/>
    </xf>
    <xf numFmtId="0" fontId="78" fillId="6" borderId="33" xfId="1" applyFont="1" applyFill="1" applyBorder="1" applyAlignment="1" applyProtection="1">
      <alignment horizontal="center" vertical="center" shrinkToFit="1"/>
    </xf>
    <xf numFmtId="0" fontId="21" fillId="0" borderId="33" xfId="1" applyFont="1" applyFill="1" applyBorder="1" applyAlignment="1" applyProtection="1">
      <alignment horizontal="center" vertical="center" shrinkToFit="1"/>
    </xf>
    <xf numFmtId="0" fontId="16" fillId="0" borderId="0" xfId="0" applyFont="1" applyAlignment="1">
      <alignment horizontal="center" vertical="center" shrinkToFit="1"/>
    </xf>
    <xf numFmtId="38" fontId="74" fillId="0" borderId="0" xfId="0" applyNumberFormat="1" applyFont="1"/>
    <xf numFmtId="38" fontId="57" fillId="0" borderId="71" xfId="2" applyFont="1" applyFill="1" applyBorder="1" applyAlignment="1" applyProtection="1">
      <alignment horizontal="right" vertical="center" shrinkToFit="1"/>
    </xf>
    <xf numFmtId="38" fontId="57" fillId="0" borderId="45" xfId="2" applyFont="1" applyFill="1" applyBorder="1" applyAlignment="1" applyProtection="1">
      <alignment horizontal="right" vertical="center" shrinkToFit="1"/>
    </xf>
    <xf numFmtId="38" fontId="57" fillId="0" borderId="72" xfId="2" applyFont="1" applyFill="1" applyBorder="1" applyAlignment="1" applyProtection="1">
      <alignment horizontal="right" vertical="center" shrinkToFit="1"/>
    </xf>
    <xf numFmtId="38" fontId="57" fillId="0" borderId="73" xfId="2" applyFont="1" applyFill="1" applyBorder="1" applyAlignment="1" applyProtection="1">
      <alignment horizontal="right" vertical="center" shrinkToFit="1"/>
    </xf>
    <xf numFmtId="38" fontId="57" fillId="0" borderId="47" xfId="2" applyFont="1" applyFill="1" applyBorder="1" applyAlignment="1" applyProtection="1">
      <alignment horizontal="right" vertical="center" shrinkToFit="1"/>
    </xf>
    <xf numFmtId="38" fontId="57" fillId="0" borderId="74" xfId="2" applyFont="1" applyFill="1" applyBorder="1" applyAlignment="1" applyProtection="1">
      <alignment horizontal="right" vertical="center" shrinkToFit="1"/>
    </xf>
    <xf numFmtId="38" fontId="57" fillId="0" borderId="75" xfId="2" applyFont="1" applyFill="1" applyBorder="1" applyAlignment="1" applyProtection="1">
      <alignment horizontal="right" vertical="center" shrinkToFit="1"/>
    </xf>
    <xf numFmtId="38" fontId="57" fillId="0" borderId="71" xfId="2" applyFont="1" applyFill="1" applyBorder="1" applyAlignment="1" applyProtection="1">
      <alignment vertical="center" shrinkToFit="1"/>
    </xf>
    <xf numFmtId="38" fontId="57" fillId="0" borderId="73" xfId="2" applyFont="1" applyFill="1" applyBorder="1" applyAlignment="1" applyProtection="1">
      <alignment vertical="center" shrinkToFit="1"/>
    </xf>
    <xf numFmtId="38" fontId="57" fillId="0" borderId="76" xfId="2" applyFont="1" applyFill="1" applyBorder="1" applyAlignment="1" applyProtection="1">
      <alignment horizontal="right" vertical="center" shrinkToFit="1"/>
    </xf>
    <xf numFmtId="38" fontId="57" fillId="0" borderId="77" xfId="2" applyFont="1" applyFill="1" applyBorder="1" applyAlignment="1" applyProtection="1">
      <alignment horizontal="right" vertical="center" shrinkToFit="1"/>
    </xf>
    <xf numFmtId="38" fontId="57" fillId="0" borderId="79" xfId="2" applyFont="1" applyFill="1" applyBorder="1" applyAlignment="1" applyProtection="1">
      <alignment horizontal="right" vertical="center" shrinkToFit="1"/>
    </xf>
    <xf numFmtId="38" fontId="57" fillId="0" borderId="80" xfId="2" applyFont="1" applyFill="1" applyBorder="1" applyAlignment="1" applyProtection="1">
      <alignment horizontal="right" vertical="center" shrinkToFit="1"/>
    </xf>
    <xf numFmtId="38" fontId="57" fillId="0" borderId="81" xfId="2" applyFont="1" applyFill="1" applyBorder="1" applyAlignment="1" applyProtection="1">
      <alignment horizontal="right" vertical="center" shrinkToFit="1"/>
    </xf>
    <xf numFmtId="38" fontId="57" fillId="0" borderId="83" xfId="2" applyFont="1" applyFill="1" applyBorder="1" applyAlignment="1" applyProtection="1">
      <alignment horizontal="right" vertical="center" shrinkToFit="1"/>
    </xf>
    <xf numFmtId="38" fontId="57" fillId="0" borderId="84" xfId="2" applyFont="1" applyFill="1" applyBorder="1" applyAlignment="1" applyProtection="1">
      <alignment horizontal="right" vertical="center" shrinkToFit="1"/>
    </xf>
    <xf numFmtId="38" fontId="57" fillId="0" borderId="42" xfId="2" applyFont="1" applyFill="1" applyBorder="1" applyAlignment="1" applyProtection="1">
      <alignment horizontal="right" vertical="center" shrinkToFit="1"/>
    </xf>
    <xf numFmtId="38" fontId="57" fillId="0" borderId="85" xfId="2" applyFont="1" applyFill="1" applyBorder="1" applyAlignment="1" applyProtection="1">
      <alignment horizontal="right" vertical="center" shrinkToFit="1"/>
    </xf>
    <xf numFmtId="38" fontId="57" fillId="0" borderId="86" xfId="2" applyFont="1" applyFill="1" applyBorder="1" applyAlignment="1" applyProtection="1">
      <alignment horizontal="right" vertical="center" shrinkToFit="1"/>
    </xf>
    <xf numFmtId="38" fontId="57" fillId="0" borderId="87" xfId="2" applyFont="1" applyFill="1" applyBorder="1" applyAlignment="1" applyProtection="1">
      <alignment horizontal="right" vertical="center" shrinkToFit="1"/>
    </xf>
    <xf numFmtId="38" fontId="57" fillId="0" borderId="88" xfId="2" applyFont="1" applyFill="1" applyBorder="1" applyAlignment="1" applyProtection="1">
      <alignment horizontal="right" vertical="center" shrinkToFit="1"/>
    </xf>
    <xf numFmtId="38" fontId="57" fillId="0" borderId="0" xfId="2" applyFont="1" applyFill="1" applyBorder="1" applyAlignment="1" applyProtection="1">
      <alignment horizontal="right" vertical="center" shrinkToFit="1"/>
    </xf>
    <xf numFmtId="38" fontId="57" fillId="0" borderId="89" xfId="2" applyFont="1" applyFill="1" applyBorder="1" applyAlignment="1" applyProtection="1">
      <alignment horizontal="right" vertical="center" shrinkToFit="1"/>
    </xf>
    <xf numFmtId="38" fontId="57" fillId="0" borderId="90" xfId="2" applyFont="1" applyFill="1" applyBorder="1" applyAlignment="1" applyProtection="1">
      <alignment horizontal="right" vertical="center" shrinkToFit="1"/>
    </xf>
    <xf numFmtId="38" fontId="57" fillId="0" borderId="91" xfId="2" applyFont="1" applyFill="1" applyBorder="1" applyAlignment="1" applyProtection="1">
      <alignment horizontal="right" vertical="center" shrinkToFit="1"/>
    </xf>
    <xf numFmtId="38" fontId="57" fillId="0" borderId="92" xfId="2" applyFont="1" applyFill="1" applyBorder="1" applyAlignment="1" applyProtection="1">
      <alignment horizontal="right" vertical="center" shrinkToFit="1"/>
    </xf>
    <xf numFmtId="38" fontId="57" fillId="0" borderId="93" xfId="2" applyFont="1" applyFill="1" applyBorder="1" applyAlignment="1" applyProtection="1">
      <alignment horizontal="right" vertical="center" shrinkToFit="1"/>
    </xf>
    <xf numFmtId="38" fontId="57" fillId="0" borderId="94" xfId="2" applyFont="1" applyFill="1" applyBorder="1" applyAlignment="1" applyProtection="1">
      <alignment horizontal="right" vertical="center" shrinkToFit="1"/>
    </xf>
    <xf numFmtId="38" fontId="57" fillId="0" borderId="95" xfId="2" applyFont="1" applyFill="1" applyBorder="1" applyAlignment="1" applyProtection="1">
      <alignment vertical="center" shrinkToFit="1"/>
    </xf>
    <xf numFmtId="38" fontId="57" fillId="0" borderId="96" xfId="2" applyFont="1" applyFill="1" applyBorder="1" applyAlignment="1" applyProtection="1">
      <alignment vertical="center" shrinkToFit="1"/>
    </xf>
    <xf numFmtId="38" fontId="57" fillId="0" borderId="97" xfId="2" applyFont="1" applyFill="1" applyBorder="1" applyAlignment="1" applyProtection="1">
      <alignment vertical="center" shrinkToFit="1"/>
    </xf>
    <xf numFmtId="38" fontId="57" fillId="0" borderId="98" xfId="2" applyFont="1" applyFill="1" applyBorder="1" applyAlignment="1" applyProtection="1">
      <alignment vertical="center" shrinkToFit="1"/>
    </xf>
    <xf numFmtId="182" fontId="57" fillId="0" borderId="0" xfId="0" applyNumberFormat="1" applyFont="1" applyAlignment="1">
      <alignment horizontal="right" vertical="center" shrinkToFit="1"/>
    </xf>
    <xf numFmtId="0" fontId="58" fillId="0" borderId="0" xfId="0" applyFont="1" applyAlignment="1">
      <alignment horizontal="center" vertical="center" shrinkToFit="1"/>
    </xf>
    <xf numFmtId="0" fontId="58" fillId="0" borderId="0" xfId="0" applyFont="1" applyAlignment="1">
      <alignment horizontal="centerContinuous" vertical="center" shrinkToFit="1"/>
    </xf>
    <xf numFmtId="38" fontId="57" fillId="0" borderId="27" xfId="0" applyNumberFormat="1" applyFont="1" applyBorder="1" applyAlignment="1">
      <alignment vertical="center" shrinkToFit="1"/>
    </xf>
    <xf numFmtId="38" fontId="57" fillId="0" borderId="102" xfId="0" applyNumberFormat="1" applyFont="1" applyBorder="1" applyAlignment="1">
      <alignment vertical="center" shrinkToFit="1"/>
    </xf>
    <xf numFmtId="0" fontId="58" fillId="0" borderId="42" xfId="0" applyFont="1" applyBorder="1" applyAlignment="1">
      <alignment horizontal="center" vertical="center" shrinkToFit="1"/>
    </xf>
    <xf numFmtId="0" fontId="58" fillId="0" borderId="23" xfId="0" applyFont="1" applyBorder="1" applyAlignment="1">
      <alignment horizontal="centerContinuous" vertical="center" shrinkToFit="1"/>
    </xf>
    <xf numFmtId="0" fontId="58" fillId="0" borderId="8" xfId="0" applyFont="1" applyBorder="1" applyAlignment="1">
      <alignment horizontal="centerContinuous" vertical="center" shrinkToFit="1"/>
    </xf>
    <xf numFmtId="38" fontId="62" fillId="0" borderId="30" xfId="2" applyFont="1" applyFill="1" applyBorder="1" applyAlignment="1" applyProtection="1">
      <alignment horizontal="right" vertical="center" shrinkToFit="1"/>
    </xf>
    <xf numFmtId="38" fontId="60" fillId="0" borderId="105" xfId="2" applyFont="1" applyFill="1" applyBorder="1" applyAlignment="1" applyProtection="1">
      <alignment horizontal="right" vertical="center" shrinkToFit="1"/>
      <protection locked="0"/>
    </xf>
    <xf numFmtId="38" fontId="62" fillId="0" borderId="29" xfId="2" applyFont="1" applyFill="1" applyBorder="1" applyAlignment="1" applyProtection="1">
      <alignment horizontal="right" vertical="center" shrinkToFit="1"/>
    </xf>
    <xf numFmtId="38" fontId="60" fillId="0" borderId="108" xfId="2" applyFont="1" applyFill="1" applyBorder="1" applyAlignment="1" applyProtection="1">
      <alignment horizontal="right" vertical="center" shrinkToFit="1"/>
      <protection locked="0"/>
    </xf>
    <xf numFmtId="38" fontId="62" fillId="0" borderId="28" xfId="2" applyFont="1" applyFill="1" applyBorder="1" applyAlignment="1" applyProtection="1">
      <alignment horizontal="right" vertical="center" shrinkToFit="1"/>
    </xf>
    <xf numFmtId="38" fontId="60" fillId="0" borderId="110" xfId="2" applyFont="1" applyFill="1" applyBorder="1" applyAlignment="1" applyProtection="1">
      <alignment horizontal="right" vertical="center" shrinkToFit="1"/>
      <protection locked="0"/>
    </xf>
    <xf numFmtId="38" fontId="62" fillId="0" borderId="111" xfId="2" applyFont="1" applyFill="1" applyBorder="1" applyAlignment="1" applyProtection="1">
      <alignment horizontal="right" vertical="center" shrinkToFit="1"/>
    </xf>
    <xf numFmtId="38" fontId="60" fillId="0" borderId="112" xfId="2" applyFont="1" applyFill="1" applyBorder="1" applyAlignment="1" applyProtection="1">
      <alignment horizontal="right" vertical="center" shrinkToFit="1"/>
      <protection locked="0"/>
    </xf>
    <xf numFmtId="38" fontId="62" fillId="0" borderId="114" xfId="2" applyFont="1" applyFill="1" applyBorder="1" applyAlignment="1" applyProtection="1">
      <alignment horizontal="right" vertical="center" shrinkToFit="1"/>
    </xf>
    <xf numFmtId="38" fontId="60" fillId="0" borderId="116" xfId="2" applyFont="1" applyFill="1" applyBorder="1" applyAlignment="1" applyProtection="1">
      <alignment horizontal="right" vertical="center" shrinkToFit="1"/>
      <protection locked="0"/>
    </xf>
    <xf numFmtId="38" fontId="60" fillId="0" borderId="117" xfId="2" applyFont="1" applyFill="1" applyBorder="1" applyAlignment="1" applyProtection="1">
      <alignment horizontal="right" vertical="center" shrinkToFit="1"/>
      <protection locked="0"/>
    </xf>
    <xf numFmtId="38" fontId="62" fillId="0" borderId="120" xfId="2" applyFont="1" applyFill="1" applyBorder="1" applyAlignment="1" applyProtection="1">
      <alignment horizontal="right" vertical="center" shrinkToFit="1"/>
    </xf>
    <xf numFmtId="38" fontId="60" fillId="0" borderId="122" xfId="2" applyFont="1" applyFill="1" applyBorder="1" applyAlignment="1" applyProtection="1">
      <alignment horizontal="right" vertical="center" shrinkToFit="1"/>
      <protection locked="0"/>
    </xf>
    <xf numFmtId="38" fontId="57" fillId="0" borderId="3" xfId="0" applyNumberFormat="1" applyFont="1" applyBorder="1" applyAlignment="1">
      <alignment vertical="center" shrinkToFit="1"/>
    </xf>
    <xf numFmtId="38" fontId="61" fillId="0" borderId="0" xfId="2" applyFont="1" applyFill="1" applyBorder="1" applyAlignment="1" applyProtection="1">
      <alignment horizontal="left" vertical="center" shrinkToFit="1"/>
    </xf>
    <xf numFmtId="38" fontId="62" fillId="0" borderId="0" xfId="2" applyFont="1" applyFill="1" applyBorder="1" applyAlignment="1" applyProtection="1">
      <alignment horizontal="right" vertical="center" shrinkToFit="1"/>
    </xf>
    <xf numFmtId="38" fontId="63" fillId="0" borderId="0" xfId="2" applyFont="1" applyFill="1" applyBorder="1" applyAlignment="1" applyProtection="1">
      <alignment horizontal="left" vertical="center" shrinkToFit="1"/>
    </xf>
    <xf numFmtId="38" fontId="60" fillId="0" borderId="24" xfId="2" applyFont="1" applyFill="1" applyBorder="1" applyAlignment="1" applyProtection="1">
      <alignment horizontal="right" vertical="center" shrinkToFit="1"/>
    </xf>
    <xf numFmtId="38" fontId="57" fillId="0" borderId="123" xfId="0" applyNumberFormat="1" applyFont="1" applyBorder="1" applyAlignment="1">
      <alignment vertical="center" shrinkToFit="1"/>
    </xf>
    <xf numFmtId="0" fontId="61" fillId="0" borderId="42" xfId="0" applyFont="1" applyBorder="1" applyAlignment="1">
      <alignment shrinkToFit="1"/>
    </xf>
    <xf numFmtId="38" fontId="62" fillId="0" borderId="42" xfId="2" applyFont="1" applyFill="1" applyBorder="1" applyAlignment="1" applyProtection="1">
      <alignment horizontal="right" vertical="center" shrinkToFit="1"/>
    </xf>
    <xf numFmtId="38" fontId="60" fillId="0" borderId="84" xfId="2" applyFont="1" applyFill="1" applyBorder="1" applyAlignment="1" applyProtection="1">
      <alignment horizontal="right" vertical="center" shrinkToFit="1"/>
    </xf>
    <xf numFmtId="0" fontId="63" fillId="0" borderId="42" xfId="0" applyFont="1" applyBorder="1" applyAlignment="1">
      <alignment shrinkToFit="1"/>
    </xf>
    <xf numFmtId="38" fontId="60" fillId="0" borderId="85" xfId="2" applyFont="1" applyFill="1" applyBorder="1" applyAlignment="1" applyProtection="1">
      <alignment horizontal="right" vertical="center" shrinkToFit="1"/>
    </xf>
    <xf numFmtId="38" fontId="57" fillId="0" borderId="12" xfId="0" applyNumberFormat="1" applyFont="1" applyBorder="1" applyAlignment="1">
      <alignment vertical="center" shrinkToFit="1"/>
    </xf>
    <xf numFmtId="38" fontId="61" fillId="0" borderId="5" xfId="2" applyFont="1" applyFill="1" applyBorder="1" applyAlignment="1" applyProtection="1">
      <alignment horizontal="left" vertical="center" shrinkToFit="1"/>
    </xf>
    <xf numFmtId="38" fontId="62" fillId="0" borderId="5" xfId="2" applyFont="1" applyFill="1" applyBorder="1" applyAlignment="1" applyProtection="1">
      <alignment horizontal="right" vertical="center" shrinkToFit="1"/>
    </xf>
    <xf numFmtId="38" fontId="60" fillId="0" borderId="124" xfId="2" applyFont="1" applyFill="1" applyBorder="1" applyAlignment="1" applyProtection="1">
      <alignment horizontal="right" vertical="center" shrinkToFit="1"/>
    </xf>
    <xf numFmtId="38" fontId="63" fillId="0" borderId="5" xfId="2" applyFont="1" applyFill="1" applyBorder="1" applyAlignment="1" applyProtection="1">
      <alignment horizontal="left" vertical="center" shrinkToFit="1"/>
    </xf>
    <xf numFmtId="38" fontId="60" fillId="0" borderId="125" xfId="2" applyFont="1" applyFill="1" applyBorder="1" applyAlignment="1" applyProtection="1">
      <alignment horizontal="right" vertical="center" shrinkToFit="1"/>
    </xf>
    <xf numFmtId="49" fontId="64" fillId="0" borderId="2" xfId="0" applyNumberFormat="1" applyFont="1" applyBorder="1" applyAlignment="1">
      <alignment horizontal="center" vertical="center" shrinkToFit="1"/>
    </xf>
    <xf numFmtId="38" fontId="62" fillId="0" borderId="27" xfId="0" applyNumberFormat="1" applyFont="1" applyBorder="1" applyAlignment="1">
      <alignment vertical="center" shrinkToFit="1"/>
    </xf>
    <xf numFmtId="38" fontId="62" fillId="0" borderId="3" xfId="0" applyNumberFormat="1" applyFont="1" applyBorder="1" applyAlignment="1">
      <alignment vertical="center" shrinkToFit="1"/>
    </xf>
    <xf numFmtId="38" fontId="62" fillId="0" borderId="127" xfId="0" applyNumberFormat="1" applyFont="1" applyBorder="1" applyAlignment="1">
      <alignment vertical="center" shrinkToFit="1"/>
    </xf>
    <xf numFmtId="0" fontId="58" fillId="0" borderId="9" xfId="0" applyFont="1" applyBorder="1" applyAlignment="1">
      <alignment horizontal="centerContinuous" vertical="center" shrinkToFit="1"/>
    </xf>
    <xf numFmtId="3" fontId="60" fillId="0" borderId="105" xfId="2" applyNumberFormat="1" applyFont="1" applyFill="1" applyBorder="1" applyAlignment="1" applyProtection="1">
      <alignment horizontal="right" vertical="center" shrinkToFit="1"/>
      <protection locked="0"/>
    </xf>
    <xf numFmtId="3" fontId="60" fillId="0" borderId="74" xfId="2" applyNumberFormat="1" applyFont="1" applyFill="1" applyBorder="1" applyAlignment="1" applyProtection="1">
      <alignment horizontal="right" vertical="center" shrinkToFit="1"/>
      <protection locked="0"/>
    </xf>
    <xf numFmtId="3" fontId="60" fillId="0" borderId="112" xfId="2" applyNumberFormat="1" applyFont="1" applyFill="1" applyBorder="1" applyAlignment="1" applyProtection="1">
      <alignment horizontal="right" vertical="center" shrinkToFit="1"/>
      <protection locked="0"/>
    </xf>
    <xf numFmtId="3" fontId="60" fillId="0" borderId="108" xfId="2" applyNumberFormat="1" applyFont="1" applyFill="1" applyBorder="1" applyAlignment="1" applyProtection="1">
      <alignment horizontal="right" vertical="center" shrinkToFit="1"/>
      <protection locked="0"/>
    </xf>
    <xf numFmtId="3" fontId="60" fillId="0" borderId="110" xfId="2" applyNumberFormat="1" applyFont="1" applyFill="1" applyBorder="1" applyAlignment="1" applyProtection="1">
      <alignment horizontal="right" vertical="center" shrinkToFit="1"/>
      <protection locked="0"/>
    </xf>
    <xf numFmtId="38" fontId="64" fillId="0" borderId="28" xfId="2" applyFont="1" applyFill="1" applyBorder="1" applyAlignment="1" applyProtection="1">
      <alignment horizontal="right" vertical="center" shrinkToFit="1"/>
    </xf>
    <xf numFmtId="38" fontId="62" fillId="0" borderId="128" xfId="2" applyFont="1" applyFill="1" applyBorder="1" applyAlignment="1" applyProtection="1">
      <alignment horizontal="right" vertical="center" shrinkToFit="1"/>
    </xf>
    <xf numFmtId="3" fontId="60" fillId="0" borderId="131" xfId="2" applyNumberFormat="1" applyFont="1" applyFill="1" applyBorder="1" applyAlignment="1" applyProtection="1">
      <alignment horizontal="right" vertical="center" shrinkToFit="1"/>
      <protection locked="0"/>
    </xf>
    <xf numFmtId="3" fontId="60" fillId="0" borderId="122" xfId="2" applyNumberFormat="1" applyFont="1" applyFill="1" applyBorder="1" applyAlignment="1" applyProtection="1">
      <alignment horizontal="right" vertical="center" shrinkToFit="1"/>
      <protection locked="0"/>
    </xf>
    <xf numFmtId="38" fontId="60" fillId="0" borderId="129" xfId="2" applyFont="1" applyFill="1" applyBorder="1" applyAlignment="1" applyProtection="1">
      <alignment horizontal="right" vertical="center" shrinkToFit="1"/>
    </xf>
    <xf numFmtId="38" fontId="63" fillId="0" borderId="42" xfId="2" applyFont="1" applyFill="1" applyBorder="1" applyAlignment="1" applyProtection="1">
      <alignment horizontal="left" shrinkToFit="1"/>
    </xf>
    <xf numFmtId="38" fontId="62" fillId="0" borderId="89" xfId="2" applyFont="1" applyFill="1" applyBorder="1" applyAlignment="1" applyProtection="1">
      <alignment horizontal="right" vertical="center" shrinkToFit="1"/>
    </xf>
    <xf numFmtId="38" fontId="62" fillId="0" borderId="0" xfId="0" applyNumberFormat="1" applyFont="1" applyAlignment="1">
      <alignment vertical="center" shrinkToFit="1"/>
    </xf>
    <xf numFmtId="38" fontId="60" fillId="0" borderId="131" xfId="2" applyFont="1" applyFill="1" applyBorder="1" applyAlignment="1" applyProtection="1">
      <alignment horizontal="right" vertical="center" shrinkToFit="1"/>
      <protection locked="0"/>
    </xf>
    <xf numFmtId="38" fontId="62" fillId="0" borderId="134" xfId="2" applyFont="1" applyFill="1" applyBorder="1" applyAlignment="1" applyProtection="1">
      <alignment horizontal="right" vertical="center" shrinkToFit="1"/>
    </xf>
    <xf numFmtId="38" fontId="64" fillId="0" borderId="100" xfId="2" applyFont="1" applyFill="1" applyBorder="1" applyAlignment="1" applyProtection="1">
      <alignment horizontal="right" vertical="center" shrinkToFit="1"/>
    </xf>
    <xf numFmtId="38" fontId="62" fillId="0" borderId="136" xfId="0" applyNumberFormat="1" applyFont="1" applyBorder="1" applyAlignment="1">
      <alignment vertical="center" shrinkToFit="1"/>
    </xf>
    <xf numFmtId="38" fontId="64" fillId="0" borderId="103" xfId="2" applyFont="1" applyFill="1" applyBorder="1" applyAlignment="1" applyProtection="1">
      <alignment horizontal="right" vertical="center" shrinkToFit="1"/>
    </xf>
    <xf numFmtId="38" fontId="60" fillId="0" borderId="137" xfId="2" applyFont="1" applyFill="1" applyBorder="1" applyAlignment="1" applyProtection="1">
      <alignment horizontal="right" vertical="center" shrinkToFit="1"/>
      <protection locked="0"/>
    </xf>
    <xf numFmtId="38" fontId="62" fillId="0" borderId="0" xfId="2" applyFont="1" applyFill="1" applyBorder="1" applyAlignment="1" applyProtection="1">
      <alignment horizontal="left" vertical="center" shrinkToFit="1"/>
    </xf>
    <xf numFmtId="38" fontId="62" fillId="0" borderId="42" xfId="2" applyFont="1" applyFill="1" applyBorder="1" applyAlignment="1" applyProtection="1">
      <alignment horizontal="left" shrinkToFit="1"/>
    </xf>
    <xf numFmtId="38" fontId="57" fillId="0" borderId="5" xfId="2" applyFont="1" applyFill="1" applyBorder="1" applyAlignment="1" applyProtection="1">
      <alignment horizontal="left" vertical="center" shrinkToFit="1"/>
    </xf>
    <xf numFmtId="38" fontId="62" fillId="0" borderId="5" xfId="2" applyFont="1" applyFill="1" applyBorder="1" applyAlignment="1" applyProtection="1">
      <alignment horizontal="left" vertical="center" shrinkToFit="1"/>
    </xf>
    <xf numFmtId="0" fontId="57" fillId="0" borderId="42" xfId="0" applyFont="1" applyBorder="1" applyAlignment="1">
      <alignment shrinkToFit="1"/>
    </xf>
    <xf numFmtId="0" fontId="62" fillId="0" borderId="42" xfId="0" applyFont="1" applyBorder="1" applyAlignment="1">
      <alignment shrinkToFit="1"/>
    </xf>
    <xf numFmtId="38" fontId="64" fillId="0" borderId="59" xfId="2" applyFont="1" applyFill="1" applyBorder="1" applyAlignment="1" applyProtection="1">
      <alignment horizontal="right" vertical="center" shrinkToFit="1"/>
    </xf>
    <xf numFmtId="38" fontId="64" fillId="0" borderId="55" xfId="2" applyFont="1" applyFill="1" applyBorder="1" applyAlignment="1" applyProtection="1">
      <alignment horizontal="right" vertical="center" shrinkToFit="1"/>
    </xf>
    <xf numFmtId="38" fontId="64" fillId="0" borderId="99" xfId="2" applyFont="1" applyFill="1" applyBorder="1" applyAlignment="1" applyProtection="1">
      <alignment horizontal="right" vertical="center" shrinkToFit="1"/>
    </xf>
    <xf numFmtId="38" fontId="64" fillId="0" borderId="0" xfId="2" applyFont="1" applyFill="1" applyBorder="1" applyAlignment="1" applyProtection="1">
      <alignment horizontal="right" vertical="center" shrinkToFit="1"/>
    </xf>
    <xf numFmtId="38" fontId="64" fillId="0" borderId="57" xfId="2" applyFont="1" applyFill="1" applyBorder="1" applyAlignment="1" applyProtection="1">
      <alignment horizontal="right" vertical="center" shrinkToFit="1"/>
    </xf>
    <xf numFmtId="38" fontId="60" fillId="0" borderId="74" xfId="2" applyFont="1" applyFill="1" applyBorder="1" applyAlignment="1" applyProtection="1">
      <alignment horizontal="right" vertical="center" shrinkToFit="1"/>
      <protection locked="0"/>
    </xf>
    <xf numFmtId="38" fontId="62" fillId="0" borderId="104" xfId="2" applyFont="1" applyFill="1" applyBorder="1" applyAlignment="1" applyProtection="1">
      <alignment horizontal="right" vertical="center" shrinkToFit="1"/>
    </xf>
    <xf numFmtId="38" fontId="64" fillId="0" borderId="135" xfId="2" applyFont="1" applyFill="1" applyBorder="1" applyAlignment="1" applyProtection="1">
      <alignment horizontal="right" vertical="center" shrinkToFit="1"/>
    </xf>
    <xf numFmtId="38" fontId="60" fillId="0" borderId="133" xfId="2" applyFont="1" applyFill="1" applyBorder="1" applyAlignment="1" applyProtection="1">
      <alignment horizontal="right" vertical="center" shrinkToFit="1"/>
      <protection locked="0"/>
    </xf>
    <xf numFmtId="38" fontId="64" fillId="0" borderId="42" xfId="2" applyFont="1" applyFill="1" applyBorder="1" applyAlignment="1" applyProtection="1">
      <alignment horizontal="right" vertical="center" shrinkToFit="1"/>
    </xf>
    <xf numFmtId="0" fontId="59" fillId="0" borderId="17" xfId="1" applyFont="1" applyFill="1" applyBorder="1" applyAlignment="1" applyProtection="1">
      <alignment vertical="center" shrinkToFit="1"/>
    </xf>
    <xf numFmtId="38" fontId="57" fillId="0" borderId="142" xfId="0" applyNumberFormat="1" applyFont="1" applyBorder="1" applyAlignment="1">
      <alignment vertical="center" shrinkToFit="1"/>
    </xf>
    <xf numFmtId="38" fontId="63" fillId="0" borderId="143" xfId="2" applyFont="1" applyFill="1" applyBorder="1" applyAlignment="1" applyProtection="1">
      <alignment horizontal="left" vertical="center" shrinkToFit="1"/>
    </xf>
    <xf numFmtId="38" fontId="62" fillId="0" borderId="144" xfId="2" applyFont="1" applyFill="1" applyBorder="1" applyAlignment="1" applyProtection="1">
      <alignment horizontal="right" vertical="center" shrinkToFit="1"/>
    </xf>
    <xf numFmtId="38" fontId="64" fillId="0" borderId="143" xfId="2" applyFont="1" applyFill="1" applyBorder="1" applyAlignment="1" applyProtection="1">
      <alignment horizontal="right" vertical="center" shrinkToFit="1"/>
    </xf>
    <xf numFmtId="38" fontId="60" fillId="0" borderId="145" xfId="2" applyFont="1" applyFill="1" applyBorder="1" applyAlignment="1" applyProtection="1">
      <alignment horizontal="right" vertical="center" shrinkToFit="1"/>
    </xf>
    <xf numFmtId="0" fontId="58" fillId="0" borderId="0" xfId="0" applyFont="1" applyAlignment="1">
      <alignment shrinkToFit="1"/>
    </xf>
    <xf numFmtId="0" fontId="57" fillId="0" borderId="0" xfId="0" applyFont="1" applyAlignment="1">
      <alignment shrinkToFit="1"/>
    </xf>
    <xf numFmtId="38" fontId="62" fillId="0" borderId="146" xfId="2" applyFont="1" applyFill="1" applyBorder="1" applyAlignment="1" applyProtection="1">
      <alignment horizontal="right" vertical="center" shrinkToFit="1"/>
    </xf>
    <xf numFmtId="38" fontId="64" fillId="0" borderId="139" xfId="2" applyFont="1" applyFill="1" applyBorder="1" applyAlignment="1" applyProtection="1">
      <alignment horizontal="right" vertical="center" shrinkToFit="1"/>
    </xf>
    <xf numFmtId="38" fontId="60" fillId="0" borderId="147" xfId="2" applyFont="1" applyFill="1" applyBorder="1" applyAlignment="1" applyProtection="1">
      <alignment horizontal="right" vertical="center" shrinkToFit="1"/>
      <protection locked="0"/>
    </xf>
    <xf numFmtId="38" fontId="57" fillId="0" borderId="29" xfId="2" applyFont="1" applyFill="1" applyBorder="1" applyAlignment="1" applyProtection="1">
      <alignment horizontal="right" vertical="center" shrinkToFit="1"/>
    </xf>
    <xf numFmtId="38" fontId="58" fillId="0" borderId="100" xfId="2" applyFont="1" applyFill="1" applyBorder="1" applyAlignment="1" applyProtection="1">
      <alignment horizontal="right" vertical="center" shrinkToFit="1"/>
    </xf>
    <xf numFmtId="38" fontId="65" fillId="0" borderId="108" xfId="2" applyFont="1" applyFill="1" applyBorder="1" applyAlignment="1" applyProtection="1">
      <alignment horizontal="right" vertical="center" shrinkToFit="1"/>
      <protection locked="0"/>
    </xf>
    <xf numFmtId="177" fontId="57" fillId="0" borderId="3" xfId="0" applyNumberFormat="1" applyFont="1" applyBorder="1" applyAlignment="1">
      <alignment vertical="center" shrinkToFit="1"/>
    </xf>
    <xf numFmtId="38" fontId="57" fillId="0" borderId="114" xfId="2" applyFont="1" applyFill="1" applyBorder="1" applyAlignment="1" applyProtection="1">
      <alignment horizontal="right" vertical="center" shrinkToFit="1"/>
    </xf>
    <xf numFmtId="38" fontId="58" fillId="0" borderId="55" xfId="2" applyFont="1" applyFill="1" applyBorder="1" applyAlignment="1" applyProtection="1">
      <alignment horizontal="right" vertical="center" shrinkToFit="1"/>
    </xf>
    <xf numFmtId="38" fontId="65" fillId="0" borderId="131" xfId="2" applyFont="1" applyFill="1" applyBorder="1" applyAlignment="1" applyProtection="1">
      <alignment horizontal="right" vertical="center" shrinkToFit="1"/>
      <protection locked="0"/>
    </xf>
    <xf numFmtId="38" fontId="57" fillId="0" borderId="30" xfId="2" applyFont="1" applyFill="1" applyBorder="1" applyAlignment="1" applyProtection="1">
      <alignment horizontal="right" vertical="center" shrinkToFit="1"/>
    </xf>
    <xf numFmtId="38" fontId="58" fillId="0" borderId="99" xfId="2" applyFont="1" applyFill="1" applyBorder="1" applyAlignment="1" applyProtection="1">
      <alignment horizontal="right" vertical="center" shrinkToFit="1"/>
    </xf>
    <xf numFmtId="38" fontId="65" fillId="0" borderId="105" xfId="2" applyFont="1" applyFill="1" applyBorder="1" applyAlignment="1" applyProtection="1">
      <alignment horizontal="right" vertical="center" shrinkToFit="1"/>
      <protection locked="0"/>
    </xf>
    <xf numFmtId="177" fontId="57" fillId="0" borderId="27" xfId="0" applyNumberFormat="1" applyFont="1" applyBorder="1" applyAlignment="1">
      <alignment vertical="center" shrinkToFit="1"/>
    </xf>
    <xf numFmtId="38" fontId="57" fillId="0" borderId="28" xfId="2" applyFont="1" applyFill="1" applyBorder="1" applyAlignment="1" applyProtection="1">
      <alignment horizontal="right" vertical="center" shrinkToFit="1"/>
    </xf>
    <xf numFmtId="38" fontId="58" fillId="0" borderId="57" xfId="2" applyFont="1" applyFill="1" applyBorder="1" applyAlignment="1" applyProtection="1">
      <alignment horizontal="right" vertical="center" shrinkToFit="1"/>
    </xf>
    <xf numFmtId="38" fontId="65" fillId="0" borderId="110" xfId="2" applyFont="1" applyFill="1" applyBorder="1" applyAlignment="1" applyProtection="1">
      <alignment horizontal="right" vertical="center" shrinkToFit="1"/>
      <protection locked="0"/>
    </xf>
    <xf numFmtId="38" fontId="57" fillId="0" borderId="111" xfId="2" applyFont="1" applyFill="1" applyBorder="1" applyAlignment="1" applyProtection="1">
      <alignment horizontal="right" vertical="center" shrinkToFit="1"/>
    </xf>
    <xf numFmtId="38" fontId="58" fillId="0" borderId="59" xfId="2" applyFont="1" applyFill="1" applyBorder="1" applyAlignment="1" applyProtection="1">
      <alignment horizontal="right" vertical="center" shrinkToFit="1"/>
    </xf>
    <xf numFmtId="38" fontId="65" fillId="0" borderId="112" xfId="2" applyFont="1" applyFill="1" applyBorder="1" applyAlignment="1" applyProtection="1">
      <alignment horizontal="right" vertical="center" shrinkToFit="1"/>
      <protection locked="0"/>
    </xf>
    <xf numFmtId="177" fontId="57" fillId="0" borderId="127" xfId="0" applyNumberFormat="1" applyFont="1" applyBorder="1" applyAlignment="1">
      <alignment vertical="center" shrinkToFit="1"/>
    </xf>
    <xf numFmtId="38" fontId="57" fillId="0" borderId="120" xfId="2" applyFont="1" applyFill="1" applyBorder="1" applyAlignment="1" applyProtection="1">
      <alignment horizontal="right" vertical="center" shrinkToFit="1"/>
    </xf>
    <xf numFmtId="38" fontId="58" fillId="0" borderId="103" xfId="2" applyFont="1" applyFill="1" applyBorder="1" applyAlignment="1" applyProtection="1">
      <alignment horizontal="right" vertical="center" shrinkToFit="1"/>
    </xf>
    <xf numFmtId="38" fontId="65" fillId="0" borderId="122" xfId="2" applyFont="1" applyFill="1" applyBorder="1" applyAlignment="1" applyProtection="1">
      <alignment horizontal="right" vertical="center" shrinkToFit="1"/>
      <protection locked="0"/>
    </xf>
    <xf numFmtId="38" fontId="65" fillId="0" borderId="74" xfId="2" applyFont="1" applyFill="1" applyBorder="1" applyAlignment="1" applyProtection="1">
      <alignment horizontal="right" vertical="center" shrinkToFit="1"/>
      <protection locked="0"/>
    </xf>
    <xf numFmtId="177" fontId="57" fillId="0" borderId="136" xfId="0" applyNumberFormat="1" applyFont="1" applyBorder="1" applyAlignment="1">
      <alignment vertical="center" shrinkToFit="1"/>
    </xf>
    <xf numFmtId="38" fontId="65" fillId="0" borderId="137" xfId="2" applyFont="1" applyFill="1" applyBorder="1" applyAlignment="1" applyProtection="1">
      <alignment horizontal="right" vertical="center" shrinkToFit="1"/>
      <protection locked="0"/>
    </xf>
    <xf numFmtId="38" fontId="57" fillId="0" borderId="136" xfId="0" applyNumberFormat="1" applyFont="1" applyBorder="1" applyAlignment="1">
      <alignment vertical="center" shrinkToFit="1"/>
    </xf>
    <xf numFmtId="38" fontId="58" fillId="0" borderId="136" xfId="2" applyFont="1" applyFill="1" applyBorder="1" applyAlignment="1" applyProtection="1">
      <alignment horizontal="right" vertical="center" shrinkToFit="1"/>
    </xf>
    <xf numFmtId="38" fontId="58" fillId="0" borderId="0" xfId="2" applyFont="1" applyFill="1" applyBorder="1" applyAlignment="1" applyProtection="1">
      <alignment horizontal="right" vertical="center" shrinkToFit="1"/>
    </xf>
    <xf numFmtId="38" fontId="57" fillId="0" borderId="146" xfId="2" applyFont="1" applyFill="1" applyBorder="1" applyAlignment="1" applyProtection="1">
      <alignment horizontal="right" vertical="center" shrinkToFit="1"/>
    </xf>
    <xf numFmtId="38" fontId="58" fillId="0" borderId="139" xfId="2" applyFont="1" applyFill="1" applyBorder="1" applyAlignment="1" applyProtection="1">
      <alignment horizontal="right" vertical="center" shrinkToFit="1"/>
    </xf>
    <xf numFmtId="38" fontId="65" fillId="0" borderId="147" xfId="2" applyFont="1" applyFill="1" applyBorder="1" applyAlignment="1" applyProtection="1">
      <alignment horizontal="right" vertical="center" shrinkToFit="1"/>
      <protection locked="0"/>
    </xf>
    <xf numFmtId="38" fontId="66" fillId="0" borderId="28" xfId="2" applyFont="1" applyFill="1" applyBorder="1" applyAlignment="1" applyProtection="1">
      <alignment horizontal="right" vertical="center"/>
    </xf>
    <xf numFmtId="176" fontId="57" fillId="0" borderId="3" xfId="0" applyNumberFormat="1" applyFont="1" applyBorder="1" applyAlignment="1">
      <alignment vertical="center" shrinkToFit="1"/>
    </xf>
    <xf numFmtId="38" fontId="61" fillId="0" borderId="150" xfId="2" applyFont="1" applyFill="1" applyBorder="1" applyAlignment="1" applyProtection="1">
      <alignment horizontal="left" vertical="center" shrinkToFit="1"/>
    </xf>
    <xf numFmtId="176" fontId="57" fillId="0" borderId="135" xfId="0" applyNumberFormat="1" applyFont="1" applyBorder="1" applyAlignment="1">
      <alignment vertical="center" shrinkToFit="1"/>
    </xf>
    <xf numFmtId="38" fontId="57" fillId="0" borderId="104" xfId="2" applyFont="1" applyFill="1" applyBorder="1" applyAlignment="1" applyProtection="1">
      <alignment horizontal="right" vertical="center" shrinkToFit="1"/>
    </xf>
    <xf numFmtId="38" fontId="58" fillId="0" borderId="135" xfId="2" applyFont="1" applyFill="1" applyBorder="1" applyAlignment="1" applyProtection="1">
      <alignment horizontal="right" vertical="center" shrinkToFit="1"/>
    </xf>
    <xf numFmtId="176" fontId="57" fillId="0" borderId="27" xfId="0" applyNumberFormat="1" applyFont="1" applyBorder="1" applyAlignment="1">
      <alignment vertical="center" shrinkToFit="1"/>
    </xf>
    <xf numFmtId="176" fontId="57" fillId="0" borderId="38" xfId="0" applyNumberFormat="1" applyFont="1" applyBorder="1" applyAlignment="1">
      <alignment vertical="center" shrinkToFit="1"/>
    </xf>
    <xf numFmtId="176" fontId="57" fillId="0" borderId="127" xfId="0" applyNumberFormat="1" applyFont="1" applyBorder="1" applyAlignment="1">
      <alignment vertical="center" shrinkToFit="1"/>
    </xf>
    <xf numFmtId="38" fontId="57" fillId="0" borderId="152" xfId="2" applyFont="1" applyFill="1" applyBorder="1" applyAlignment="1" applyProtection="1">
      <alignment horizontal="right" vertical="center" shrinkToFit="1"/>
    </xf>
    <xf numFmtId="38" fontId="57" fillId="0" borderId="3" xfId="2" applyFont="1" applyFill="1" applyBorder="1" applyAlignment="1" applyProtection="1">
      <alignment vertical="center" shrinkToFit="1"/>
    </xf>
    <xf numFmtId="38" fontId="57" fillId="0" borderId="135" xfId="2" applyFont="1" applyFill="1" applyBorder="1" applyAlignment="1" applyProtection="1">
      <alignment vertical="center" shrinkToFit="1"/>
    </xf>
    <xf numFmtId="38" fontId="57" fillId="0" borderId="136" xfId="2" applyFont="1" applyFill="1" applyBorder="1" applyAlignment="1" applyProtection="1">
      <alignment vertical="center" shrinkToFit="1"/>
    </xf>
    <xf numFmtId="0" fontId="58" fillId="0" borderId="102" xfId="0" applyFont="1" applyBorder="1" applyAlignment="1">
      <alignment horizontal="centerContinuous" vertical="center" shrinkToFit="1"/>
    </xf>
    <xf numFmtId="38" fontId="61" fillId="0" borderId="113" xfId="2" applyFont="1" applyFill="1" applyBorder="1" applyAlignment="1" applyProtection="1">
      <alignment horizontal="left" vertical="center" shrinkToFit="1"/>
    </xf>
    <xf numFmtId="38" fontId="58" fillId="0" borderId="0" xfId="0" applyNumberFormat="1" applyFont="1" applyAlignment="1">
      <alignment vertical="center" shrinkToFit="1"/>
    </xf>
    <xf numFmtId="38" fontId="63" fillId="0" borderId="0" xfId="2" applyFont="1" applyFill="1" applyBorder="1" applyAlignment="1" applyProtection="1">
      <alignment horizontal="left" shrinkToFit="1"/>
    </xf>
    <xf numFmtId="38" fontId="58" fillId="0" borderId="4" xfId="2" applyFont="1" applyFill="1" applyBorder="1" applyAlignment="1" applyProtection="1">
      <alignment horizontal="centerContinuous" vertical="center" shrinkToFit="1"/>
    </xf>
    <xf numFmtId="38" fontId="58" fillId="0" borderId="5" xfId="2" applyFont="1" applyFill="1" applyBorder="1" applyAlignment="1" applyProtection="1">
      <alignment horizontal="centerContinuous" vertical="center" shrinkToFit="1"/>
    </xf>
    <xf numFmtId="0" fontId="58" fillId="0" borderId="154" xfId="0" applyFont="1" applyBorder="1" applyAlignment="1">
      <alignment horizontal="centerContinuous" vertical="center" shrinkToFit="1"/>
    </xf>
    <xf numFmtId="176" fontId="57" fillId="0" borderId="0" xfId="0" applyNumberFormat="1" applyFont="1" applyAlignment="1">
      <alignment vertical="center" shrinkToFit="1"/>
    </xf>
    <xf numFmtId="38" fontId="57" fillId="0" borderId="128" xfId="2" applyFont="1" applyFill="1" applyBorder="1" applyAlignment="1" applyProtection="1">
      <alignment horizontal="right" vertical="center" shrinkToFit="1"/>
    </xf>
    <xf numFmtId="38" fontId="65" fillId="0" borderId="116" xfId="2" applyFont="1" applyFill="1" applyBorder="1" applyAlignment="1" applyProtection="1">
      <alignment horizontal="right" vertical="center" shrinkToFit="1"/>
      <protection locked="0"/>
    </xf>
    <xf numFmtId="176" fontId="57" fillId="0" borderId="136" xfId="0" applyNumberFormat="1" applyFont="1" applyBorder="1" applyAlignment="1">
      <alignment vertical="center" shrinkToFit="1"/>
    </xf>
    <xf numFmtId="38" fontId="65" fillId="0" borderId="117" xfId="2" applyFont="1" applyFill="1" applyBorder="1" applyAlignment="1" applyProtection="1">
      <alignment horizontal="right" vertical="center" shrinkToFit="1"/>
      <protection locked="0"/>
    </xf>
    <xf numFmtId="38" fontId="61" fillId="0" borderId="156" xfId="2" applyFont="1" applyFill="1" applyBorder="1" applyAlignment="1" applyProtection="1">
      <alignment horizontal="left" vertical="center" shrinkToFit="1"/>
    </xf>
    <xf numFmtId="38" fontId="61" fillId="0" borderId="37" xfId="2" applyFont="1" applyFill="1" applyBorder="1" applyAlignment="1" applyProtection="1">
      <alignment horizontal="left" vertical="center" shrinkToFit="1"/>
    </xf>
    <xf numFmtId="38" fontId="57" fillId="0" borderId="26" xfId="0" applyNumberFormat="1" applyFont="1" applyBorder="1" applyAlignment="1">
      <alignment vertical="center" shrinkToFit="1"/>
    </xf>
    <xf numFmtId="38" fontId="57" fillId="0" borderId="127" xfId="0" applyNumberFormat="1" applyFont="1" applyBorder="1" applyAlignment="1">
      <alignment vertical="center" shrinkToFit="1"/>
    </xf>
    <xf numFmtId="38" fontId="57" fillId="0" borderId="135" xfId="0" applyNumberFormat="1" applyFont="1" applyBorder="1" applyAlignment="1">
      <alignment vertical="center" shrinkToFit="1"/>
    </xf>
    <xf numFmtId="38" fontId="65" fillId="0" borderId="72" xfId="2" applyFont="1" applyFill="1" applyBorder="1" applyAlignment="1" applyProtection="1">
      <alignment horizontal="right" vertical="center" shrinkToFit="1"/>
      <protection locked="0"/>
    </xf>
    <xf numFmtId="38" fontId="65" fillId="0" borderId="88" xfId="2" applyFont="1" applyFill="1" applyBorder="1" applyAlignment="1" applyProtection="1">
      <alignment horizontal="right" vertical="center" shrinkToFit="1"/>
      <protection locked="0"/>
    </xf>
    <xf numFmtId="38" fontId="65" fillId="0" borderId="77" xfId="2" applyFont="1" applyFill="1" applyBorder="1" applyAlignment="1" applyProtection="1">
      <alignment horizontal="right" vertical="center" shrinkToFit="1"/>
      <protection locked="0"/>
    </xf>
    <xf numFmtId="38" fontId="57" fillId="0" borderId="29" xfId="2" applyFont="1" applyFill="1" applyBorder="1" applyAlignment="1" applyProtection="1">
      <alignment vertical="center" shrinkToFit="1"/>
    </xf>
    <xf numFmtId="0" fontId="58" fillId="0" borderId="0" xfId="0" applyFont="1" applyAlignment="1">
      <alignment horizontal="left" vertical="center" shrinkToFit="1"/>
    </xf>
    <xf numFmtId="38" fontId="62" fillId="0" borderId="124" xfId="2" applyFont="1" applyFill="1" applyBorder="1" applyAlignment="1" applyProtection="1">
      <alignment horizontal="right" vertical="center" shrinkToFit="1"/>
    </xf>
    <xf numFmtId="38" fontId="64" fillId="0" borderId="5" xfId="2" applyFont="1" applyFill="1" applyBorder="1" applyAlignment="1" applyProtection="1">
      <alignment horizontal="right" vertical="center" shrinkToFit="1"/>
    </xf>
    <xf numFmtId="38" fontId="62" fillId="0" borderId="125" xfId="2" applyFont="1" applyFill="1" applyBorder="1" applyAlignment="1" applyProtection="1">
      <alignment horizontal="right" vertical="center" shrinkToFit="1"/>
    </xf>
    <xf numFmtId="0" fontId="57" fillId="0" borderId="27" xfId="0" applyFont="1" applyBorder="1" applyAlignment="1">
      <alignment vertical="center" shrinkToFit="1"/>
    </xf>
    <xf numFmtId="0" fontId="57" fillId="0" borderId="0" xfId="0" applyFont="1" applyAlignment="1">
      <alignment horizontal="center" vertical="center" shrinkToFit="1"/>
    </xf>
    <xf numFmtId="0" fontId="61" fillId="0" borderId="0" xfId="0" applyFont="1" applyAlignment="1">
      <alignment shrinkToFit="1"/>
    </xf>
    <xf numFmtId="38" fontId="61" fillId="0" borderId="132" xfId="2" applyFont="1" applyFill="1" applyBorder="1" applyAlignment="1" applyProtection="1">
      <alignment horizontal="left" vertical="center" shrinkToFit="1"/>
    </xf>
    <xf numFmtId="0" fontId="28" fillId="4" borderId="33" xfId="1" applyFont="1" applyFill="1" applyBorder="1" applyAlignment="1" applyProtection="1">
      <alignment horizontal="center" vertical="center" shrinkToFit="1"/>
    </xf>
    <xf numFmtId="0" fontId="21" fillId="4" borderId="33" xfId="1" applyFont="1" applyFill="1" applyBorder="1" applyAlignment="1" applyProtection="1">
      <alignment horizontal="center" vertical="center" shrinkToFit="1"/>
    </xf>
    <xf numFmtId="0" fontId="6" fillId="0" borderId="0" xfId="0" applyFont="1" applyAlignment="1">
      <alignment vertical="top"/>
    </xf>
    <xf numFmtId="0" fontId="0" fillId="0" borderId="0" xfId="0" applyAlignment="1">
      <alignment horizontal="right" vertical="center"/>
    </xf>
    <xf numFmtId="49" fontId="47" fillId="0" borderId="0" xfId="0" applyNumberFormat="1" applyFont="1" applyAlignment="1">
      <alignment horizontal="left" vertical="top" wrapText="1"/>
    </xf>
    <xf numFmtId="183" fontId="0" fillId="0" borderId="33" xfId="0" applyNumberFormat="1" applyBorder="1" applyAlignment="1" applyProtection="1">
      <alignment horizontal="center" vertical="center"/>
      <protection locked="0"/>
    </xf>
    <xf numFmtId="0" fontId="68" fillId="7" borderId="0" xfId="1" applyFont="1" applyFill="1" applyAlignment="1" applyProtection="1">
      <alignment vertical="center" shrinkToFit="1"/>
    </xf>
    <xf numFmtId="0" fontId="68" fillId="7" borderId="0" xfId="1" applyFont="1" applyFill="1" applyBorder="1" applyAlignment="1" applyProtection="1">
      <alignment horizontal="center" vertical="center"/>
    </xf>
    <xf numFmtId="0" fontId="68" fillId="7" borderId="0" xfId="1" applyFont="1" applyFill="1" applyAlignment="1" applyProtection="1">
      <alignment horizontal="center" vertical="center"/>
    </xf>
    <xf numFmtId="0" fontId="69" fillId="7" borderId="0" xfId="0" applyFont="1" applyFill="1"/>
    <xf numFmtId="0" fontId="0" fillId="7" borderId="0" xfId="0" applyFill="1"/>
    <xf numFmtId="0" fontId="21" fillId="7" borderId="0" xfId="0" applyFont="1" applyFill="1" applyAlignment="1">
      <alignment horizontal="center" vertical="center" shrinkToFit="1"/>
    </xf>
    <xf numFmtId="0" fontId="21" fillId="0" borderId="151" xfId="0" applyFont="1" applyBorder="1" applyAlignment="1">
      <alignment horizontal="distributed" vertical="center" indent="1"/>
    </xf>
    <xf numFmtId="0" fontId="21" fillId="0" borderId="32" xfId="0" applyFont="1" applyBorder="1" applyAlignment="1">
      <alignment horizontal="distributed" vertical="center" indent="1"/>
    </xf>
    <xf numFmtId="0" fontId="21" fillId="0" borderId="38" xfId="0" applyFont="1" applyBorder="1" applyAlignment="1">
      <alignment horizontal="distributed" vertical="center" indent="1"/>
    </xf>
    <xf numFmtId="0" fontId="21" fillId="0" borderId="31" xfId="0" applyFont="1" applyBorder="1" applyAlignment="1">
      <alignment horizontal="distributed" vertical="center" indent="1"/>
    </xf>
    <xf numFmtId="0" fontId="21" fillId="0" borderId="31" xfId="0" applyFont="1" applyBorder="1" applyAlignment="1">
      <alignment horizontal="centerContinuous" vertical="center"/>
    </xf>
    <xf numFmtId="0" fontId="21" fillId="0" borderId="48" xfId="0" applyFont="1" applyBorder="1" applyAlignment="1">
      <alignment horizontal="centerContinuous" vertical="center"/>
    </xf>
    <xf numFmtId="0" fontId="43" fillId="3" borderId="0" xfId="0" applyFont="1" applyFill="1" applyAlignment="1">
      <alignment horizontal="centerContinuous" vertical="center"/>
    </xf>
    <xf numFmtId="0" fontId="24" fillId="0" borderId="0" xfId="0" applyFont="1" applyAlignment="1">
      <alignment horizontal="left"/>
    </xf>
    <xf numFmtId="0" fontId="9" fillId="0" borderId="0" xfId="0" applyFont="1" applyAlignment="1">
      <alignment vertical="center"/>
    </xf>
    <xf numFmtId="0" fontId="40" fillId="0" borderId="0" xfId="0" applyFont="1" applyAlignment="1">
      <alignment horizontal="left" vertical="center"/>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0" fontId="44" fillId="0" borderId="0" xfId="0" applyFont="1" applyAlignment="1">
      <alignment horizontal="left" vertical="center"/>
    </xf>
    <xf numFmtId="0" fontId="24" fillId="0" borderId="0" xfId="0" applyFont="1" applyAlignment="1">
      <alignment horizontal="left" vertical="center"/>
    </xf>
    <xf numFmtId="0" fontId="44" fillId="0" borderId="0" xfId="0" applyFont="1" applyAlignment="1">
      <alignment vertical="center"/>
    </xf>
    <xf numFmtId="0" fontId="70" fillId="0" borderId="0" xfId="0" applyFont="1" applyAlignment="1">
      <alignment horizontal="right" vertical="center"/>
    </xf>
    <xf numFmtId="0" fontId="19" fillId="0" borderId="78" xfId="0" applyFont="1" applyBorder="1" applyAlignment="1">
      <alignment horizontal="centerContinuous" vertical="center"/>
    </xf>
    <xf numFmtId="0" fontId="19" fillId="0" borderId="36" xfId="0" applyFont="1" applyBorder="1" applyAlignment="1">
      <alignment horizontal="centerContinuous" vertical="center"/>
    </xf>
    <xf numFmtId="0" fontId="19" fillId="0" borderId="35" xfId="0" applyFont="1"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57" xfId="0" applyBorder="1" applyAlignment="1">
      <alignment vertical="center"/>
    </xf>
    <xf numFmtId="0" fontId="0" fillId="0" borderId="67" xfId="0" applyBorder="1" applyAlignment="1">
      <alignment vertical="center"/>
    </xf>
    <xf numFmtId="0" fontId="0" fillId="0" borderId="68" xfId="0" applyBorder="1" applyAlignment="1">
      <alignment vertical="center"/>
    </xf>
    <xf numFmtId="0" fontId="0" fillId="0" borderId="158"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11" fillId="0" borderId="158" xfId="0" applyFont="1" applyBorder="1" applyAlignment="1" applyProtection="1">
      <alignment horizontal="left" vertical="center"/>
      <protection locked="0"/>
    </xf>
    <xf numFmtId="0" fontId="0" fillId="0" borderId="159" xfId="0" applyBorder="1" applyAlignment="1" applyProtection="1">
      <alignment horizontal="left" vertical="center"/>
      <protection locked="0"/>
    </xf>
    <xf numFmtId="0" fontId="0" fillId="0" borderId="160" xfId="0" applyBorder="1" applyAlignment="1" applyProtection="1">
      <alignment horizontal="left" vertical="center"/>
      <protection locked="0"/>
    </xf>
    <xf numFmtId="0" fontId="0" fillId="0" borderId="69" xfId="0" applyBorder="1" applyAlignment="1" applyProtection="1">
      <alignment horizontal="left" vertical="center"/>
      <protection locked="0"/>
    </xf>
    <xf numFmtId="0" fontId="16" fillId="4" borderId="33" xfId="1" applyFont="1" applyFill="1" applyBorder="1" applyAlignment="1" applyProtection="1">
      <alignment horizontal="center" vertical="center" shrinkToFit="1"/>
    </xf>
    <xf numFmtId="38" fontId="57" fillId="0" borderId="136" xfId="0" applyNumberFormat="1" applyFont="1" applyBorder="1" applyAlignment="1">
      <alignment horizontal="center" vertical="center" shrinkToFit="1"/>
    </xf>
    <xf numFmtId="0" fontId="77" fillId="4" borderId="0" xfId="1" applyFont="1" applyFill="1" applyBorder="1" applyAlignment="1" applyProtection="1">
      <alignment horizontal="center" vertical="center" shrinkToFit="1"/>
    </xf>
    <xf numFmtId="0" fontId="0" fillId="0" borderId="0" xfId="0" applyAlignment="1">
      <alignment horizontal="left" vertical="center"/>
    </xf>
    <xf numFmtId="0" fontId="71" fillId="7" borderId="0" xfId="0" applyFont="1" applyFill="1" applyAlignment="1">
      <alignment vertical="center"/>
    </xf>
    <xf numFmtId="38" fontId="62" fillId="0" borderId="26" xfId="0" applyNumberFormat="1" applyFont="1" applyBorder="1" applyAlignment="1">
      <alignment vertical="center" shrinkToFit="1"/>
    </xf>
    <xf numFmtId="3" fontId="60" fillId="0" borderId="117" xfId="2" applyNumberFormat="1" applyFont="1" applyFill="1" applyBorder="1" applyAlignment="1" applyProtection="1">
      <alignment horizontal="right" vertical="center" shrinkToFit="1"/>
      <protection locked="0"/>
    </xf>
    <xf numFmtId="0" fontId="69" fillId="7" borderId="0" xfId="0" applyFont="1" applyFill="1" applyAlignment="1">
      <alignment vertical="center"/>
    </xf>
    <xf numFmtId="0" fontId="69" fillId="0" borderId="0" xfId="0" applyFont="1" applyAlignment="1">
      <alignment vertical="center"/>
    </xf>
    <xf numFmtId="0" fontId="23" fillId="0" borderId="66" xfId="0" applyFont="1" applyBorder="1" applyAlignment="1">
      <alignment horizontal="center" vertical="center"/>
    </xf>
    <xf numFmtId="0" fontId="23" fillId="0" borderId="66" xfId="0" applyFont="1" applyBorder="1" applyAlignment="1">
      <alignment vertical="center"/>
    </xf>
    <xf numFmtId="0" fontId="23" fillId="0" borderId="164" xfId="0" applyFont="1" applyBorder="1" applyAlignment="1">
      <alignment vertical="center"/>
    </xf>
    <xf numFmtId="0" fontId="0" fillId="0" borderId="4" xfId="0" applyBorder="1" applyAlignment="1">
      <alignment horizontal="center" vertical="center"/>
    </xf>
    <xf numFmtId="0" fontId="0" fillId="0" borderId="66" xfId="0" applyBorder="1" applyAlignment="1">
      <alignment vertical="center"/>
    </xf>
    <xf numFmtId="0" fontId="0" fillId="0" borderId="164" xfId="0" applyBorder="1" applyAlignment="1">
      <alignment vertical="center"/>
    </xf>
    <xf numFmtId="0" fontId="0" fillId="0" borderId="66" xfId="0" applyBorder="1" applyAlignment="1">
      <alignment horizontal="center" vertical="center"/>
    </xf>
    <xf numFmtId="0" fontId="11" fillId="0" borderId="66" xfId="0" applyFont="1" applyBorder="1" applyAlignment="1">
      <alignment horizontal="center" vertical="center"/>
    </xf>
    <xf numFmtId="0" fontId="21" fillId="0" borderId="165" xfId="0" applyFont="1" applyBorder="1" applyAlignment="1">
      <alignment horizontal="center" vertical="center" shrinkToFit="1"/>
    </xf>
    <xf numFmtId="0" fontId="21" fillId="0" borderId="166" xfId="0" applyFont="1" applyBorder="1" applyAlignment="1">
      <alignment horizontal="center" vertical="center" shrinkToFit="1"/>
    </xf>
    <xf numFmtId="0" fontId="21" fillId="0" borderId="167" xfId="0" applyFont="1" applyBorder="1" applyAlignment="1">
      <alignment horizontal="center" vertical="center" shrinkToFit="1"/>
    </xf>
    <xf numFmtId="0" fontId="16" fillId="0" borderId="168" xfId="0" applyFont="1" applyBorder="1" applyAlignment="1">
      <alignment horizontal="center" vertical="center"/>
    </xf>
    <xf numFmtId="0" fontId="16" fillId="0" borderId="169" xfId="0" applyFont="1" applyBorder="1" applyAlignment="1">
      <alignment horizontal="center" vertical="center"/>
    </xf>
    <xf numFmtId="0" fontId="26" fillId="0" borderId="0" xfId="0" applyFont="1" applyAlignment="1">
      <alignment horizontal="left" vertical="center"/>
    </xf>
    <xf numFmtId="0" fontId="73" fillId="0" borderId="0" xfId="0" applyFont="1"/>
    <xf numFmtId="38" fontId="61" fillId="0" borderId="193" xfId="2" applyFont="1" applyFill="1" applyBorder="1" applyAlignment="1" applyProtection="1">
      <alignment horizontal="left" vertical="center" shrinkToFit="1"/>
    </xf>
    <xf numFmtId="0" fontId="47" fillId="0" borderId="0" xfId="0" applyFont="1" applyAlignment="1">
      <alignment horizontal="center" vertical="center"/>
    </xf>
    <xf numFmtId="0" fontId="20" fillId="0" borderId="0" xfId="0" applyFont="1"/>
    <xf numFmtId="0" fontId="28" fillId="0" borderId="0" xfId="0" applyFont="1" applyAlignment="1">
      <alignment vertical="center"/>
    </xf>
    <xf numFmtId="0" fontId="28" fillId="0" borderId="0" xfId="0" applyFont="1" applyAlignment="1">
      <alignment horizontal="right" vertical="center"/>
    </xf>
    <xf numFmtId="0" fontId="57" fillId="0" borderId="30" xfId="0" applyFont="1" applyBorder="1" applyAlignment="1">
      <alignment horizontal="right" vertical="center" shrinkToFit="1"/>
    </xf>
    <xf numFmtId="0" fontId="57" fillId="0" borderId="29" xfId="0" applyFont="1" applyBorder="1" applyAlignment="1">
      <alignment horizontal="right" vertical="center" shrinkToFit="1"/>
    </xf>
    <xf numFmtId="0" fontId="67" fillId="0" borderId="0" xfId="0" applyFont="1" applyAlignment="1">
      <alignment horizontal="center" vertical="center" shrinkToFit="1"/>
    </xf>
    <xf numFmtId="0" fontId="79" fillId="0" borderId="0" xfId="0" applyFont="1" applyAlignment="1">
      <alignment vertical="center"/>
    </xf>
    <xf numFmtId="0" fontId="33" fillId="0" borderId="0" xfId="0" applyFont="1" applyAlignment="1">
      <alignment horizontal="left"/>
    </xf>
    <xf numFmtId="0" fontId="0" fillId="0" borderId="0" xfId="0" applyAlignment="1">
      <alignment vertical="center"/>
    </xf>
    <xf numFmtId="0" fontId="24" fillId="0" borderId="173" xfId="0" applyFont="1" applyBorder="1" applyAlignment="1">
      <alignment horizontal="center" vertical="top"/>
    </xf>
    <xf numFmtId="0" fontId="20" fillId="0" borderId="49" xfId="0" applyFont="1" applyBorder="1"/>
    <xf numFmtId="0" fontId="20" fillId="0" borderId="50" xfId="0" applyFont="1" applyBorder="1"/>
    <xf numFmtId="0" fontId="20" fillId="0" borderId="49" xfId="0" applyFont="1" applyBorder="1" applyAlignment="1">
      <alignment vertical="center"/>
    </xf>
    <xf numFmtId="0" fontId="20" fillId="0" borderId="50" xfId="0" applyFont="1" applyBorder="1" applyAlignment="1">
      <alignment vertical="center"/>
    </xf>
    <xf numFmtId="0" fontId="20" fillId="0" borderId="174" xfId="0" applyFont="1" applyBorder="1" applyAlignment="1">
      <alignment horizontal="center" wrapText="1"/>
    </xf>
    <xf numFmtId="38" fontId="81" fillId="0" borderId="29" xfId="2" applyFont="1" applyFill="1" applyBorder="1" applyAlignment="1" applyProtection="1">
      <alignment horizontal="right" vertical="center" shrinkToFit="1"/>
    </xf>
    <xf numFmtId="0" fontId="82" fillId="0" borderId="33" xfId="0" applyFont="1" applyBorder="1" applyAlignment="1">
      <alignment horizontal="center" vertical="center" shrinkToFit="1"/>
    </xf>
    <xf numFmtId="0" fontId="82" fillId="0" borderId="46" xfId="0" applyFont="1" applyBorder="1" applyAlignment="1">
      <alignment horizontal="center" vertical="center" shrinkToFit="1"/>
    </xf>
    <xf numFmtId="0" fontId="82" fillId="0" borderId="62" xfId="0" applyFont="1" applyBorder="1" applyAlignment="1">
      <alignment horizontal="center" vertical="center" shrinkToFit="1"/>
    </xf>
    <xf numFmtId="0" fontId="82" fillId="0" borderId="76" xfId="0" applyFont="1" applyBorder="1" applyAlignment="1">
      <alignment horizontal="center" vertical="center" shrinkToFit="1"/>
    </xf>
    <xf numFmtId="0" fontId="83" fillId="0" borderId="0" xfId="0" applyFont="1" applyAlignment="1">
      <alignment vertical="center"/>
    </xf>
    <xf numFmtId="184" fontId="84" fillId="0" borderId="0" xfId="0" applyNumberFormat="1" applyFont="1"/>
    <xf numFmtId="38" fontId="60" fillId="0" borderId="99" xfId="2" applyFont="1" applyFill="1" applyBorder="1" applyAlignment="1" applyProtection="1">
      <alignment horizontal="right" vertical="center" shrinkToFit="1"/>
      <protection locked="0"/>
    </xf>
    <xf numFmtId="38" fontId="60" fillId="0" borderId="100" xfId="2" applyFont="1" applyFill="1" applyBorder="1" applyAlignment="1" applyProtection="1">
      <alignment horizontal="right" vertical="center" shrinkToFit="1"/>
      <protection locked="0"/>
    </xf>
    <xf numFmtId="38" fontId="60" fillId="0" borderId="57" xfId="2" applyFont="1" applyFill="1" applyBorder="1" applyAlignment="1" applyProtection="1">
      <alignment horizontal="right" vertical="center" shrinkToFit="1"/>
      <protection locked="0"/>
    </xf>
    <xf numFmtId="38" fontId="60" fillId="0" borderId="59" xfId="2" applyFont="1" applyFill="1" applyBorder="1" applyAlignment="1" applyProtection="1">
      <alignment horizontal="right" vertical="center" shrinkToFit="1"/>
      <protection locked="0"/>
    </xf>
    <xf numFmtId="38" fontId="60" fillId="0" borderId="55" xfId="2" applyFont="1" applyFill="1" applyBorder="1" applyAlignment="1" applyProtection="1">
      <alignment horizontal="right" vertical="center" shrinkToFit="1"/>
      <protection locked="0"/>
    </xf>
    <xf numFmtId="38" fontId="60" fillId="0" borderId="194" xfId="2" applyFont="1" applyFill="1" applyBorder="1" applyAlignment="1" applyProtection="1">
      <alignment horizontal="right" vertical="center" shrinkToFit="1"/>
      <protection locked="0"/>
    </xf>
    <xf numFmtId="38" fontId="60" fillId="0" borderId="103" xfId="2" applyFont="1" applyFill="1" applyBorder="1" applyAlignment="1" applyProtection="1">
      <alignment horizontal="right" vertical="center" shrinkToFit="1"/>
      <protection locked="0"/>
    </xf>
    <xf numFmtId="38" fontId="60" fillId="0" borderId="19" xfId="2" applyFont="1" applyFill="1" applyBorder="1" applyAlignment="1" applyProtection="1">
      <alignment horizontal="right" vertical="center" shrinkToFit="1"/>
    </xf>
    <xf numFmtId="38" fontId="60" fillId="0" borderId="195" xfId="2" applyFont="1" applyFill="1" applyBorder="1" applyAlignment="1" applyProtection="1">
      <alignment horizontal="right" vertical="center" shrinkToFit="1"/>
    </xf>
    <xf numFmtId="38" fontId="63" fillId="0" borderId="32" xfId="2" applyFont="1" applyFill="1" applyBorder="1" applyAlignment="1" applyProtection="1">
      <alignment horizontal="left" vertical="center" shrinkToFit="1"/>
    </xf>
    <xf numFmtId="0" fontId="63" fillId="0" borderId="191" xfId="0" applyFont="1" applyBorder="1" applyAlignment="1">
      <alignment shrinkToFit="1"/>
    </xf>
    <xf numFmtId="38" fontId="62" fillId="0" borderId="194" xfId="2" applyFont="1" applyFill="1" applyBorder="1" applyAlignment="1" applyProtection="1">
      <alignment horizontal="right" vertical="center" shrinkToFit="1"/>
      <protection locked="0"/>
    </xf>
    <xf numFmtId="38" fontId="62" fillId="0" borderId="57" xfId="2" applyFont="1" applyFill="1" applyBorder="1" applyAlignment="1" applyProtection="1">
      <alignment horizontal="right" vertical="center" shrinkToFit="1"/>
      <protection locked="0"/>
    </xf>
    <xf numFmtId="38" fontId="62" fillId="0" borderId="56" xfId="2" applyFont="1" applyFill="1" applyBorder="1" applyAlignment="1" applyProtection="1">
      <alignment horizontal="right" vertical="center" shrinkToFit="1"/>
      <protection locked="0"/>
    </xf>
    <xf numFmtId="38" fontId="60" fillId="0" borderId="56" xfId="2" applyFont="1" applyFill="1" applyBorder="1" applyAlignment="1" applyProtection="1">
      <alignment horizontal="right" vertical="center" shrinkToFit="1"/>
      <protection locked="0"/>
    </xf>
    <xf numFmtId="38" fontId="60" fillId="0" borderId="54" xfId="2" applyFont="1" applyFill="1" applyBorder="1" applyAlignment="1" applyProtection="1">
      <alignment horizontal="right" vertical="center" shrinkToFit="1"/>
      <protection locked="0"/>
    </xf>
    <xf numFmtId="38" fontId="60" fillId="0" borderId="0" xfId="2" applyFont="1" applyFill="1" applyBorder="1" applyAlignment="1" applyProtection="1">
      <alignment horizontal="right" vertical="center" shrinkToFit="1"/>
    </xf>
    <xf numFmtId="38" fontId="60" fillId="0" borderId="196" xfId="2" applyFont="1" applyFill="1" applyBorder="1" applyAlignment="1" applyProtection="1">
      <alignment horizontal="right" vertical="center" shrinkToFit="1"/>
      <protection locked="0"/>
    </xf>
    <xf numFmtId="38" fontId="63" fillId="0" borderId="191" xfId="2" applyFont="1" applyFill="1" applyBorder="1" applyAlignment="1" applyProtection="1">
      <alignment horizontal="left" shrinkToFit="1"/>
    </xf>
    <xf numFmtId="38" fontId="60" fillId="0" borderId="197" xfId="2" applyFont="1" applyFill="1" applyBorder="1" applyAlignment="1" applyProtection="1">
      <alignment horizontal="right" vertical="center" shrinkToFit="1"/>
      <protection locked="0"/>
    </xf>
    <xf numFmtId="38" fontId="62" fillId="0" borderId="32" xfId="2" applyFont="1" applyFill="1" applyBorder="1" applyAlignment="1" applyProtection="1">
      <alignment horizontal="left" vertical="center" shrinkToFit="1"/>
    </xf>
    <xf numFmtId="38" fontId="62" fillId="0" borderId="191" xfId="2" applyFont="1" applyFill="1" applyBorder="1" applyAlignment="1" applyProtection="1">
      <alignment horizontal="left" shrinkToFit="1"/>
    </xf>
    <xf numFmtId="38" fontId="64" fillId="0" borderId="113" xfId="2" applyFont="1" applyFill="1" applyBorder="1" applyAlignment="1" applyProtection="1">
      <alignment horizontal="right" vertical="center" shrinkToFit="1"/>
    </xf>
    <xf numFmtId="38" fontId="64" fillId="0" borderId="132" xfId="2" applyFont="1" applyFill="1" applyBorder="1" applyAlignment="1" applyProtection="1">
      <alignment horizontal="right" vertical="center" shrinkToFit="1"/>
    </xf>
    <xf numFmtId="38" fontId="62" fillId="0" borderId="32" xfId="2" applyFont="1" applyFill="1" applyBorder="1" applyAlignment="1" applyProtection="1">
      <alignment horizontal="right" vertical="center" shrinkToFit="1"/>
    </xf>
    <xf numFmtId="38" fontId="62" fillId="0" borderId="191" xfId="2" applyFont="1" applyFill="1" applyBorder="1" applyAlignment="1" applyProtection="1">
      <alignment horizontal="right" vertical="center" shrinkToFit="1"/>
    </xf>
    <xf numFmtId="38" fontId="60" fillId="0" borderId="135" xfId="2" applyFont="1" applyFill="1" applyBorder="1" applyAlignment="1" applyProtection="1">
      <alignment horizontal="right" vertical="center" shrinkToFit="1"/>
      <protection locked="0"/>
    </xf>
    <xf numFmtId="38" fontId="64" fillId="0" borderId="156" xfId="2" applyFont="1" applyFill="1" applyBorder="1" applyAlignment="1" applyProtection="1">
      <alignment horizontal="right" vertical="center" shrinkToFit="1"/>
    </xf>
    <xf numFmtId="38" fontId="64" fillId="0" borderId="37" xfId="2" applyFont="1" applyFill="1" applyBorder="1" applyAlignment="1" applyProtection="1">
      <alignment horizontal="right" vertical="center" shrinkToFit="1"/>
    </xf>
    <xf numFmtId="38" fontId="64" fillId="0" borderId="126" xfId="2" applyFont="1" applyFill="1" applyBorder="1" applyAlignment="1" applyProtection="1">
      <alignment horizontal="right" vertical="center" shrinkToFit="1"/>
    </xf>
    <xf numFmtId="38" fontId="64" fillId="0" borderId="32" xfId="2" applyFont="1" applyFill="1" applyBorder="1" applyAlignment="1" applyProtection="1">
      <alignment horizontal="right" vertical="center" shrinkToFit="1"/>
    </xf>
    <xf numFmtId="38" fontId="64" fillId="0" borderId="150" xfId="2" applyFont="1" applyFill="1" applyBorder="1" applyAlignment="1" applyProtection="1">
      <alignment horizontal="right" vertical="center" shrinkToFit="1"/>
    </xf>
    <xf numFmtId="38" fontId="64" fillId="0" borderId="38" xfId="2" applyFont="1" applyFill="1" applyBorder="1" applyAlignment="1" applyProtection="1">
      <alignment horizontal="right" vertical="center" shrinkToFit="1"/>
    </xf>
    <xf numFmtId="38" fontId="64" fillId="0" borderId="191" xfId="2" applyFont="1" applyFill="1" applyBorder="1" applyAlignment="1" applyProtection="1">
      <alignment horizontal="right" vertical="center" shrinkToFit="1"/>
    </xf>
    <xf numFmtId="38" fontId="60" fillId="0" borderId="143" xfId="2" applyFont="1" applyFill="1" applyBorder="1" applyAlignment="1" applyProtection="1">
      <alignment horizontal="right" vertical="center" shrinkToFit="1"/>
    </xf>
    <xf numFmtId="38" fontId="63" fillId="0" borderId="138" xfId="2" applyFont="1" applyFill="1" applyBorder="1" applyAlignment="1" applyProtection="1">
      <alignment horizontal="left" vertical="center" shrinkToFit="1"/>
    </xf>
    <xf numFmtId="38" fontId="64" fillId="0" borderId="138" xfId="2" applyFont="1" applyFill="1" applyBorder="1" applyAlignment="1" applyProtection="1">
      <alignment horizontal="right" vertical="center" shrinkToFit="1"/>
    </xf>
    <xf numFmtId="38" fontId="60" fillId="0" borderId="139" xfId="2" applyFont="1" applyFill="1" applyBorder="1" applyAlignment="1" applyProtection="1">
      <alignment horizontal="right" vertical="center" shrinkToFit="1"/>
      <protection locked="0"/>
    </xf>
    <xf numFmtId="38" fontId="64" fillId="0" borderId="193" xfId="2" applyFont="1" applyFill="1" applyBorder="1" applyAlignment="1" applyProtection="1">
      <alignment horizontal="right" vertical="center" shrinkToFit="1"/>
    </xf>
    <xf numFmtId="38" fontId="65" fillId="0" borderId="100" xfId="2" applyFont="1" applyFill="1" applyBorder="1" applyAlignment="1" applyProtection="1">
      <alignment horizontal="right" vertical="center" shrinkToFit="1"/>
      <protection locked="0"/>
    </xf>
    <xf numFmtId="38" fontId="65" fillId="0" borderId="54" xfId="2" applyFont="1" applyFill="1" applyBorder="1" applyAlignment="1" applyProtection="1">
      <alignment horizontal="right" vertical="center" shrinkToFit="1"/>
      <protection locked="0"/>
    </xf>
    <xf numFmtId="38" fontId="65" fillId="0" borderId="99" xfId="2" applyFont="1" applyFill="1" applyBorder="1" applyAlignment="1" applyProtection="1">
      <alignment horizontal="right" vertical="center" shrinkToFit="1"/>
      <protection locked="0"/>
    </xf>
    <xf numFmtId="38" fontId="65" fillId="0" borderId="57" xfId="2" applyFont="1" applyFill="1" applyBorder="1" applyAlignment="1" applyProtection="1">
      <alignment horizontal="right" vertical="center" shrinkToFit="1"/>
      <protection locked="0"/>
    </xf>
    <xf numFmtId="38" fontId="65" fillId="0" borderId="59" xfId="2" applyFont="1" applyFill="1" applyBorder="1" applyAlignment="1" applyProtection="1">
      <alignment horizontal="right" vertical="center" shrinkToFit="1"/>
      <protection locked="0"/>
    </xf>
    <xf numFmtId="38" fontId="65" fillId="0" borderId="103" xfId="2" applyFont="1" applyFill="1" applyBorder="1" applyAlignment="1" applyProtection="1">
      <alignment horizontal="right" vertical="center" shrinkToFit="1"/>
      <protection locked="0"/>
    </xf>
    <xf numFmtId="38" fontId="61" fillId="0" borderId="126" xfId="2" applyFont="1" applyFill="1" applyBorder="1" applyAlignment="1" applyProtection="1">
      <alignment horizontal="left" vertical="center" shrinkToFit="1"/>
    </xf>
    <xf numFmtId="38" fontId="58" fillId="0" borderId="113" xfId="2" applyFont="1" applyFill="1" applyBorder="1" applyAlignment="1" applyProtection="1">
      <alignment horizontal="right" vertical="center" shrinkToFit="1"/>
    </xf>
    <xf numFmtId="38" fontId="58" fillId="0" borderId="37" xfId="2" applyFont="1" applyFill="1" applyBorder="1" applyAlignment="1" applyProtection="1">
      <alignment horizontal="right" vertical="center" shrinkToFit="1"/>
    </xf>
    <xf numFmtId="38" fontId="58" fillId="0" borderId="126" xfId="2" applyFont="1" applyFill="1" applyBorder="1" applyAlignment="1" applyProtection="1">
      <alignment horizontal="right" vertical="center" shrinkToFit="1"/>
    </xf>
    <xf numFmtId="38" fontId="58" fillId="0" borderId="150" xfId="2" applyFont="1" applyFill="1" applyBorder="1" applyAlignment="1" applyProtection="1">
      <alignment horizontal="right" vertical="center" shrinkToFit="1"/>
    </xf>
    <xf numFmtId="38" fontId="58" fillId="0" borderId="156" xfId="2" applyFont="1" applyFill="1" applyBorder="1" applyAlignment="1" applyProtection="1">
      <alignment horizontal="right" vertical="center" shrinkToFit="1"/>
    </xf>
    <xf numFmtId="38" fontId="58" fillId="0" borderId="132" xfId="2" applyFont="1" applyFill="1" applyBorder="1" applyAlignment="1" applyProtection="1">
      <alignment horizontal="right" vertical="center" shrinkToFit="1"/>
    </xf>
    <xf numFmtId="38" fontId="65" fillId="0" borderId="56" xfId="2" applyFont="1" applyFill="1" applyBorder="1" applyAlignment="1" applyProtection="1">
      <alignment horizontal="right" vertical="center" shrinkToFit="1"/>
      <protection locked="0"/>
    </xf>
    <xf numFmtId="38" fontId="65" fillId="0" borderId="197" xfId="2" applyFont="1" applyFill="1" applyBorder="1" applyAlignment="1" applyProtection="1">
      <alignment horizontal="right" vertical="center" shrinkToFit="1"/>
      <protection locked="0"/>
    </xf>
    <xf numFmtId="0" fontId="61" fillId="0" borderId="113" xfId="0" applyFont="1" applyBorder="1" applyAlignment="1">
      <alignment horizontal="left" vertical="center" shrinkToFit="1"/>
    </xf>
    <xf numFmtId="0" fontId="61" fillId="0" borderId="132" xfId="0" applyFont="1" applyBorder="1" applyAlignment="1">
      <alignment horizontal="left" vertical="center" shrinkToFit="1"/>
    </xf>
    <xf numFmtId="0" fontId="61" fillId="0" borderId="126" xfId="0" applyFont="1" applyBorder="1" applyAlignment="1">
      <alignment horizontal="left" vertical="center" shrinkToFit="1"/>
    </xf>
    <xf numFmtId="38" fontId="65" fillId="0" borderId="139" xfId="2" applyFont="1" applyFill="1" applyBorder="1" applyAlignment="1" applyProtection="1">
      <alignment horizontal="right" vertical="center" shrinkToFit="1"/>
      <protection locked="0"/>
    </xf>
    <xf numFmtId="38" fontId="58" fillId="0" borderId="193" xfId="2" applyFont="1" applyFill="1" applyBorder="1" applyAlignment="1" applyProtection="1">
      <alignment horizontal="right" vertical="center" shrinkToFit="1"/>
    </xf>
    <xf numFmtId="38" fontId="61" fillId="0" borderId="38" xfId="2" applyFont="1" applyFill="1" applyBorder="1" applyAlignment="1" applyProtection="1">
      <alignment horizontal="left" vertical="center" shrinkToFit="1"/>
    </xf>
    <xf numFmtId="38" fontId="61" fillId="0" borderId="198" xfId="2" applyFont="1" applyFill="1" applyBorder="1" applyAlignment="1" applyProtection="1">
      <alignment horizontal="left" vertical="center" shrinkToFit="1"/>
    </xf>
    <xf numFmtId="38" fontId="58" fillId="0" borderId="38" xfId="2" applyFont="1" applyFill="1" applyBorder="1" applyAlignment="1" applyProtection="1">
      <alignment horizontal="right" vertical="center" shrinkToFit="1"/>
    </xf>
    <xf numFmtId="38" fontId="58" fillId="0" borderId="198" xfId="2" applyFont="1" applyFill="1" applyBorder="1" applyAlignment="1" applyProtection="1">
      <alignment horizontal="right" vertical="center" shrinkToFit="1"/>
    </xf>
    <xf numFmtId="38" fontId="58" fillId="0" borderId="32" xfId="2" applyFont="1" applyFill="1" applyBorder="1" applyAlignment="1" applyProtection="1">
      <alignment horizontal="right" vertical="center" shrinkToFit="1"/>
    </xf>
    <xf numFmtId="38" fontId="65" fillId="0" borderId="55" xfId="2" applyFont="1" applyFill="1" applyBorder="1" applyAlignment="1" applyProtection="1">
      <alignment horizontal="right" vertical="center" shrinkToFit="1"/>
      <protection locked="0"/>
    </xf>
    <xf numFmtId="38" fontId="65" fillId="0" borderId="194" xfId="2" applyFont="1" applyFill="1" applyBorder="1" applyAlignment="1" applyProtection="1">
      <alignment horizontal="right" vertical="center" shrinkToFit="1"/>
      <protection locked="0"/>
    </xf>
    <xf numFmtId="183" fontId="1" fillId="0" borderId="34" xfId="0" applyNumberFormat="1" applyFont="1" applyBorder="1" applyAlignment="1" applyProtection="1">
      <alignment horizontal="center" vertical="center"/>
      <protection locked="0"/>
    </xf>
    <xf numFmtId="0" fontId="16" fillId="0" borderId="199" xfId="0" applyFont="1" applyBorder="1" applyAlignment="1">
      <alignment horizontal="center" vertical="center"/>
    </xf>
    <xf numFmtId="0" fontId="1" fillId="0" borderId="55" xfId="0"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28" fillId="0" borderId="194" xfId="0" applyFont="1" applyBorder="1" applyAlignment="1">
      <alignment horizontal="center" vertical="center"/>
    </xf>
    <xf numFmtId="0" fontId="0" fillId="0" borderId="158" xfId="0" applyBorder="1"/>
    <xf numFmtId="0" fontId="74" fillId="0" borderId="158" xfId="0" applyFont="1" applyBorder="1"/>
    <xf numFmtId="0" fontId="85" fillId="0" borderId="10" xfId="0" applyFont="1" applyBorder="1" applyAlignment="1">
      <alignment horizontal="distributed" vertical="center" indent="1" shrinkToFit="1"/>
    </xf>
    <xf numFmtId="0" fontId="86" fillId="0" borderId="99" xfId="0" applyFont="1" applyBorder="1" applyAlignment="1">
      <alignment shrinkToFit="1"/>
    </xf>
    <xf numFmtId="0" fontId="85" fillId="0" borderId="106" xfId="0" applyFont="1" applyBorder="1" applyAlignment="1">
      <alignment horizontal="distributed" vertical="center" indent="1" shrinkToFit="1"/>
    </xf>
    <xf numFmtId="0" fontId="86" fillId="0" borderId="100" xfId="0" applyFont="1" applyBorder="1" applyAlignment="1">
      <alignment shrinkToFit="1"/>
    </xf>
    <xf numFmtId="0" fontId="85" fillId="0" borderId="109" xfId="0" applyFont="1" applyBorder="1" applyAlignment="1">
      <alignment horizontal="center" vertical="center" shrinkToFit="1"/>
    </xf>
    <xf numFmtId="38" fontId="86" fillId="0" borderId="59" xfId="2" applyFont="1" applyFill="1" applyBorder="1" applyAlignment="1" applyProtection="1">
      <alignment vertical="center" shrinkToFit="1"/>
    </xf>
    <xf numFmtId="38" fontId="86" fillId="0" borderId="100" xfId="2" applyFont="1" applyFill="1" applyBorder="1" applyAlignment="1" applyProtection="1">
      <alignment vertical="center" shrinkToFit="1"/>
    </xf>
    <xf numFmtId="38" fontId="86" fillId="0" borderId="55" xfId="2" applyFont="1" applyFill="1" applyBorder="1" applyAlignment="1" applyProtection="1">
      <alignment vertical="center" shrinkToFit="1"/>
    </xf>
    <xf numFmtId="0" fontId="85" fillId="0" borderId="118" xfId="0" applyFont="1" applyBorder="1" applyAlignment="1">
      <alignment horizontal="distributed" vertical="center" indent="1" shrinkToFit="1"/>
    </xf>
    <xf numFmtId="38" fontId="87" fillId="0" borderId="59" xfId="2" applyFont="1" applyFill="1" applyBorder="1" applyAlignment="1" applyProtection="1">
      <alignment horizontal="left" vertical="center" shrinkToFit="1"/>
    </xf>
    <xf numFmtId="0" fontId="85" fillId="0" borderId="118" xfId="0" applyFont="1" applyBorder="1" applyAlignment="1">
      <alignment horizontal="center" vertical="center" shrinkToFit="1"/>
    </xf>
    <xf numFmtId="0" fontId="85" fillId="0" borderId="119" xfId="0" applyFont="1" applyBorder="1" applyAlignment="1">
      <alignment horizontal="center" vertical="center" shrinkToFit="1"/>
    </xf>
    <xf numFmtId="38" fontId="86" fillId="0" borderId="103" xfId="2" applyFont="1" applyFill="1" applyBorder="1" applyAlignment="1" applyProtection="1">
      <alignment vertical="center" shrinkToFit="1"/>
    </xf>
    <xf numFmtId="49" fontId="85" fillId="0" borderId="2" xfId="0" applyNumberFormat="1" applyFont="1" applyBorder="1" applyAlignment="1">
      <alignment horizontal="center" vertical="center" shrinkToFit="1"/>
    </xf>
    <xf numFmtId="0" fontId="85" fillId="0" borderId="3" xfId="0" applyFont="1" applyBorder="1" applyAlignment="1">
      <alignment horizontal="center" vertical="center" shrinkToFit="1"/>
    </xf>
    <xf numFmtId="38" fontId="85" fillId="0" borderId="101" xfId="0" applyNumberFormat="1" applyFont="1" applyBorder="1" applyAlignment="1">
      <alignment vertical="center" shrinkToFit="1"/>
    </xf>
    <xf numFmtId="49" fontId="85" fillId="0" borderId="3" xfId="0" applyNumberFormat="1" applyFont="1" applyBorder="1" applyAlignment="1">
      <alignment horizontal="center" vertical="center" shrinkToFit="1"/>
    </xf>
    <xf numFmtId="0" fontId="85" fillId="0" borderId="0" xfId="0" applyFont="1" applyAlignment="1">
      <alignment horizontal="center" vertical="center" shrinkToFit="1"/>
    </xf>
    <xf numFmtId="0" fontId="85" fillId="0" borderId="42" xfId="0" applyFont="1" applyBorder="1" applyAlignment="1">
      <alignment horizontal="center" vertical="center" shrinkToFit="1"/>
    </xf>
    <xf numFmtId="0" fontId="85" fillId="0" borderId="5" xfId="0" applyFont="1" applyBorder="1" applyAlignment="1">
      <alignment horizontal="centerContinuous" vertical="center" shrinkToFit="1"/>
    </xf>
    <xf numFmtId="0" fontId="85" fillId="0" borderId="12" xfId="0" applyFont="1" applyBorder="1" applyAlignment="1">
      <alignment horizontal="centerContinuous" vertical="center" shrinkToFit="1"/>
    </xf>
    <xf numFmtId="0" fontId="85" fillId="0" borderId="8" xfId="0" applyFont="1" applyBorder="1" applyAlignment="1">
      <alignment horizontal="centerContinuous" vertical="center" shrinkToFit="1"/>
    </xf>
    <xf numFmtId="0" fontId="85" fillId="0" borderId="23" xfId="0" applyFont="1" applyBorder="1" applyAlignment="1">
      <alignment horizontal="centerContinuous" vertical="center" shrinkToFit="1"/>
    </xf>
    <xf numFmtId="0" fontId="85" fillId="0" borderId="9" xfId="0" applyFont="1" applyBorder="1" applyAlignment="1">
      <alignment horizontal="centerContinuous" vertical="center" shrinkToFit="1"/>
    </xf>
    <xf numFmtId="0" fontId="85" fillId="0" borderId="0" xfId="0" applyFont="1" applyAlignment="1">
      <alignment horizontal="center" vertical="center"/>
    </xf>
    <xf numFmtId="0" fontId="85" fillId="0" borderId="48" xfId="0" applyFont="1" applyBorder="1" applyAlignment="1">
      <alignment horizontal="center" vertical="center" shrinkToFit="1"/>
    </xf>
    <xf numFmtId="0" fontId="85" fillId="0" borderId="31" xfId="0" applyFont="1" applyBorder="1" applyAlignment="1">
      <alignment horizontal="center" vertical="center" shrinkToFit="1"/>
    </xf>
    <xf numFmtId="0" fontId="85" fillId="0" borderId="26" xfId="0" applyFont="1" applyBorder="1" applyAlignment="1">
      <alignment horizontal="centerContinuous" vertical="center" shrinkToFit="1"/>
    </xf>
    <xf numFmtId="0" fontId="85" fillId="0" borderId="75" xfId="0" applyFont="1" applyBorder="1" applyAlignment="1">
      <alignment horizontal="centerContinuous" vertical="center" shrinkToFit="1"/>
    </xf>
    <xf numFmtId="0" fontId="85" fillId="0" borderId="181" xfId="0" applyFont="1" applyBorder="1" applyAlignment="1">
      <alignment horizontal="center" vertical="center" shrinkToFit="1"/>
    </xf>
    <xf numFmtId="0" fontId="85" fillId="0" borderId="104" xfId="0" applyFont="1" applyBorder="1" applyAlignment="1">
      <alignment horizontal="centerContinuous" vertical="center" shrinkToFit="1"/>
    </xf>
    <xf numFmtId="0" fontId="85" fillId="0" borderId="133" xfId="0" applyFont="1" applyBorder="1" applyAlignment="1">
      <alignment horizontal="center" vertical="center" shrinkToFit="1"/>
    </xf>
    <xf numFmtId="0" fontId="85" fillId="0" borderId="148" xfId="0" applyFont="1" applyBorder="1" applyAlignment="1">
      <alignment horizontal="centerContinuous" vertical="center" shrinkToFit="1"/>
    </xf>
    <xf numFmtId="0" fontId="85" fillId="0" borderId="51" xfId="0" applyFont="1" applyBorder="1" applyAlignment="1">
      <alignment horizontal="centerContinuous" vertical="center" shrinkToFit="1"/>
    </xf>
    <xf numFmtId="0" fontId="85" fillId="0" borderId="78" xfId="0" applyFont="1" applyBorder="1" applyAlignment="1">
      <alignment horizontal="centerContinuous" vertical="center" shrinkToFit="1"/>
    </xf>
    <xf numFmtId="0" fontId="85" fillId="0" borderId="53" xfId="0" applyFont="1" applyBorder="1" applyAlignment="1">
      <alignment horizontal="center" vertical="center" shrinkToFit="1"/>
    </xf>
    <xf numFmtId="0" fontId="85" fillId="0" borderId="51" xfId="0" applyFont="1" applyBorder="1" applyAlignment="1">
      <alignment horizontal="center" vertical="center" shrinkToFit="1"/>
    </xf>
    <xf numFmtId="0" fontId="85" fillId="0" borderId="18" xfId="0" applyFont="1" applyBorder="1" applyAlignment="1">
      <alignment horizontal="center" vertical="center" shrinkToFit="1"/>
    </xf>
    <xf numFmtId="0" fontId="85" fillId="0" borderId="140" xfId="0" applyFont="1" applyBorder="1" applyAlignment="1">
      <alignment horizontal="centerContinuous" vertical="center" shrinkToFit="1"/>
    </xf>
    <xf numFmtId="0" fontId="85" fillId="0" borderId="141" xfId="0" applyFont="1" applyBorder="1" applyAlignment="1">
      <alignment horizontal="center" vertical="center" shrinkToFit="1"/>
    </xf>
    <xf numFmtId="0" fontId="85" fillId="0" borderId="38" xfId="0" applyFont="1" applyBorder="1" applyAlignment="1">
      <alignment horizontal="center" vertical="center" shrinkToFit="1"/>
    </xf>
    <xf numFmtId="0" fontId="85" fillId="0" borderId="135" xfId="0" applyFont="1" applyBorder="1" applyAlignment="1">
      <alignment horizontal="center" vertical="center" shrinkToFit="1"/>
    </xf>
    <xf numFmtId="0" fontId="85" fillId="0" borderId="153" xfId="0" applyFont="1" applyBorder="1" applyAlignment="1">
      <alignment horizontal="center" vertical="center" shrinkToFit="1"/>
    </xf>
    <xf numFmtId="0" fontId="85" fillId="0" borderId="5" xfId="0" applyFont="1" applyBorder="1" applyAlignment="1">
      <alignment horizontal="center" vertical="center" shrinkToFit="1"/>
    </xf>
    <xf numFmtId="0" fontId="85" fillId="0" borderId="12" xfId="0" applyFont="1" applyBorder="1" applyAlignment="1">
      <alignment horizontal="center" vertical="center" shrinkToFit="1"/>
    </xf>
    <xf numFmtId="0" fontId="85" fillId="0" borderId="26" xfId="0" applyFont="1" applyBorder="1" applyAlignment="1">
      <alignment horizontal="center" vertical="center" shrinkToFit="1"/>
    </xf>
    <xf numFmtId="0" fontId="85" fillId="0" borderId="27" xfId="0" applyFont="1" applyBorder="1" applyAlignment="1">
      <alignment horizontal="center" vertical="center" shrinkToFit="1"/>
    </xf>
    <xf numFmtId="0" fontId="88" fillId="0" borderId="23" xfId="0" applyFont="1" applyBorder="1" applyAlignment="1">
      <alignment horizontal="centerContinuous" vertical="center" shrinkToFit="1"/>
    </xf>
    <xf numFmtId="0" fontId="88" fillId="0" borderId="8" xfId="0" applyFont="1" applyBorder="1" applyAlignment="1">
      <alignment horizontal="centerContinuous" vertical="center" shrinkToFit="1"/>
    </xf>
    <xf numFmtId="0" fontId="88" fillId="0" borderId="75" xfId="0" applyFont="1" applyBorder="1" applyAlignment="1">
      <alignment horizontal="centerContinuous" vertical="center" shrinkToFit="1"/>
    </xf>
    <xf numFmtId="0" fontId="88" fillId="0" borderId="181" xfId="0" applyFont="1" applyBorder="1" applyAlignment="1">
      <alignment horizontal="center" vertical="center" shrinkToFit="1"/>
    </xf>
    <xf numFmtId="0" fontId="88" fillId="0" borderId="38" xfId="0" applyFont="1" applyBorder="1" applyAlignment="1">
      <alignment horizontal="center" vertical="center" shrinkToFit="1"/>
    </xf>
    <xf numFmtId="0" fontId="88" fillId="0" borderId="135" xfId="0" applyFont="1" applyBorder="1" applyAlignment="1">
      <alignment horizontal="center" vertical="center" shrinkToFit="1"/>
    </xf>
    <xf numFmtId="0" fontId="88" fillId="0" borderId="104" xfId="0" applyFont="1" applyBorder="1" applyAlignment="1">
      <alignment horizontal="centerContinuous" vertical="center" shrinkToFit="1"/>
    </xf>
    <xf numFmtId="0" fontId="88" fillId="0" borderId="133" xfId="0" applyFont="1" applyBorder="1" applyAlignment="1">
      <alignment horizontal="center" vertical="center" shrinkToFit="1"/>
    </xf>
    <xf numFmtId="0" fontId="88" fillId="0" borderId="0" xfId="0" applyFont="1" applyAlignment="1">
      <alignment horizontal="right" vertical="center"/>
    </xf>
    <xf numFmtId="0" fontId="88" fillId="0" borderId="78" xfId="0" applyFont="1" applyBorder="1" applyAlignment="1">
      <alignment horizontal="centerContinuous" vertical="center" shrinkToFit="1"/>
    </xf>
    <xf numFmtId="0" fontId="88" fillId="0" borderId="53" xfId="0" applyFont="1" applyBorder="1" applyAlignment="1">
      <alignment horizontal="center" vertical="center" shrinkToFit="1"/>
    </xf>
    <xf numFmtId="0" fontId="88" fillId="0" borderId="31" xfId="0" applyFont="1" applyBorder="1" applyAlignment="1">
      <alignment horizontal="center" vertical="center" shrinkToFit="1"/>
    </xf>
    <xf numFmtId="0" fontId="88" fillId="0" borderId="18" xfId="0" applyFont="1" applyBorder="1" applyAlignment="1">
      <alignment horizontal="center" vertical="center" shrinkToFit="1"/>
    </xf>
    <xf numFmtId="0" fontId="88" fillId="0" borderId="140" xfId="0" applyFont="1" applyBorder="1" applyAlignment="1">
      <alignment horizontal="centerContinuous" vertical="center" shrinkToFit="1"/>
    </xf>
    <xf numFmtId="0" fontId="88" fillId="0" borderId="141" xfId="0" applyFont="1" applyBorder="1" applyAlignment="1">
      <alignment horizontal="center" vertical="center" shrinkToFit="1"/>
    </xf>
    <xf numFmtId="0" fontId="88" fillId="0" borderId="0" xfId="0" applyFont="1" applyAlignment="1">
      <alignment horizontal="center" vertical="center"/>
    </xf>
    <xf numFmtId="0" fontId="89" fillId="0" borderId="8" xfId="1" applyFont="1" applyFill="1" applyBorder="1" applyAlignment="1" applyProtection="1">
      <alignment vertical="center" shrinkToFit="1"/>
    </xf>
    <xf numFmtId="0" fontId="89" fillId="0" borderId="7" xfId="1" applyFont="1" applyFill="1" applyBorder="1" applyAlignment="1" applyProtection="1">
      <alignment vertical="center" shrinkToFit="1"/>
    </xf>
    <xf numFmtId="0" fontId="88" fillId="0" borderId="20" xfId="0" applyFont="1" applyBorder="1" applyAlignment="1">
      <alignment horizontal="centerContinuous" vertical="center" shrinkToFit="1"/>
    </xf>
    <xf numFmtId="0" fontId="88" fillId="0" borderId="19" xfId="0" applyFont="1" applyBorder="1" applyAlignment="1">
      <alignment horizontal="center" vertical="center" shrinkToFit="1"/>
    </xf>
    <xf numFmtId="0" fontId="88" fillId="0" borderId="128" xfId="0" applyFont="1" applyBorder="1" applyAlignment="1">
      <alignment horizontal="centerContinuous" vertical="center" shrinkToFit="1"/>
    </xf>
    <xf numFmtId="0" fontId="88" fillId="0" borderId="129" xfId="0" applyFont="1" applyBorder="1" applyAlignment="1">
      <alignment horizontal="center" vertical="center" shrinkToFit="1"/>
    </xf>
    <xf numFmtId="0" fontId="89" fillId="0" borderId="23" xfId="1" applyFont="1" applyFill="1" applyBorder="1" applyAlignment="1" applyProtection="1">
      <alignment vertical="center" shrinkToFit="1"/>
    </xf>
    <xf numFmtId="38" fontId="90" fillId="0" borderId="9" xfId="2" applyFont="1" applyFill="1" applyBorder="1" applyAlignment="1" applyProtection="1">
      <alignment horizontal="centerContinuous" vertical="center" shrinkToFit="1"/>
      <protection locked="0"/>
    </xf>
    <xf numFmtId="0" fontId="85" fillId="0" borderId="66" xfId="0" applyFont="1" applyBorder="1" applyAlignment="1">
      <alignment horizontal="center" vertical="center"/>
    </xf>
    <xf numFmtId="0" fontId="85" fillId="0" borderId="82" xfId="0" applyFont="1" applyBorder="1" applyAlignment="1">
      <alignment horizontal="center" vertical="center" shrinkToFit="1"/>
    </xf>
    <xf numFmtId="38" fontId="91" fillId="0" borderId="126" xfId="2" applyFont="1" applyFill="1" applyBorder="1" applyAlignment="1" applyProtection="1">
      <alignment horizontal="left" vertical="center" shrinkToFit="1"/>
    </xf>
    <xf numFmtId="38" fontId="91" fillId="0" borderId="113" xfId="2" applyFont="1" applyFill="1" applyBorder="1" applyAlignment="1" applyProtection="1">
      <alignment horizontal="left" vertical="center" shrinkToFit="1"/>
    </xf>
    <xf numFmtId="38" fontId="91" fillId="0" borderId="150" xfId="2" applyFont="1" applyFill="1" applyBorder="1" applyAlignment="1" applyProtection="1">
      <alignment horizontal="left" vertical="center" shrinkToFit="1"/>
    </xf>
    <xf numFmtId="38" fontId="91" fillId="0" borderId="156" xfId="2" applyFont="1" applyFill="1" applyBorder="1" applyAlignment="1" applyProtection="1">
      <alignment horizontal="left" vertical="center" shrinkToFit="1"/>
    </xf>
    <xf numFmtId="38" fontId="91" fillId="0" borderId="37" xfId="2" applyFont="1" applyFill="1" applyBorder="1" applyAlignment="1" applyProtection="1">
      <alignment horizontal="left" vertical="center" shrinkToFit="1"/>
    </xf>
    <xf numFmtId="38" fontId="87" fillId="0" borderId="113" xfId="2" applyFont="1" applyFill="1" applyBorder="1" applyAlignment="1" applyProtection="1">
      <alignment horizontal="left" vertical="center" shrinkToFit="1"/>
    </xf>
    <xf numFmtId="38" fontId="87" fillId="0" borderId="156" xfId="2" applyFont="1" applyFill="1" applyBorder="1" applyAlignment="1" applyProtection="1">
      <alignment horizontal="left" vertical="center" shrinkToFit="1"/>
    </xf>
    <xf numFmtId="38" fontId="87" fillId="0" borderId="132" xfId="2" applyFont="1" applyFill="1" applyBorder="1" applyAlignment="1" applyProtection="1">
      <alignment horizontal="left" vertical="center" shrinkToFit="1"/>
    </xf>
    <xf numFmtId="38" fontId="91" fillId="0" borderId="132" xfId="2" applyFont="1" applyFill="1" applyBorder="1" applyAlignment="1" applyProtection="1">
      <alignment horizontal="left" vertical="center" shrinkToFit="1"/>
    </xf>
    <xf numFmtId="38" fontId="91" fillId="0" borderId="150" xfId="2" applyFont="1" applyFill="1" applyBorder="1" applyAlignment="1" applyProtection="1">
      <alignment horizontal="left" vertical="center"/>
    </xf>
    <xf numFmtId="0" fontId="85" fillId="0" borderId="4" xfId="0" applyFont="1" applyBorder="1" applyAlignment="1">
      <alignment vertical="center"/>
    </xf>
    <xf numFmtId="0" fontId="85" fillId="0" borderId="5" xfId="0" applyFont="1" applyBorder="1" applyAlignment="1">
      <alignment vertical="center"/>
    </xf>
    <xf numFmtId="0" fontId="85" fillId="0" borderId="41" xfId="0" applyFont="1" applyBorder="1" applyAlignment="1">
      <alignment vertical="center"/>
    </xf>
    <xf numFmtId="0" fontId="85" fillId="0" borderId="42" xfId="0" applyFont="1" applyBorder="1" applyAlignment="1">
      <alignment vertical="center"/>
    </xf>
    <xf numFmtId="0" fontId="88" fillId="0" borderId="10" xfId="0" applyFont="1" applyBorder="1" applyAlignment="1">
      <alignment horizontal="distributed" vertical="center" indent="1" shrinkToFit="1"/>
    </xf>
    <xf numFmtId="38" fontId="91" fillId="0" borderId="126" xfId="2" applyFont="1" applyFill="1" applyBorder="1" applyAlignment="1" applyProtection="1">
      <alignment vertical="center" shrinkToFit="1"/>
    </xf>
    <xf numFmtId="0" fontId="88" fillId="0" borderId="106" xfId="0" applyFont="1" applyBorder="1" applyAlignment="1">
      <alignment horizontal="distributed" vertical="center" indent="1" shrinkToFit="1"/>
    </xf>
    <xf numFmtId="38" fontId="91" fillId="0" borderId="113" xfId="2" applyFont="1" applyFill="1" applyBorder="1" applyAlignment="1" applyProtection="1">
      <alignment vertical="center" shrinkToFit="1"/>
    </xf>
    <xf numFmtId="0" fontId="88" fillId="0" borderId="11" xfId="0" applyFont="1" applyBorder="1" applyAlignment="1">
      <alignment horizontal="distributed" vertical="center" indent="1" shrinkToFit="1"/>
    </xf>
    <xf numFmtId="38" fontId="91" fillId="0" borderId="57" xfId="2" applyFont="1" applyFill="1" applyBorder="1" applyAlignment="1" applyProtection="1">
      <alignment vertical="center" shrinkToFit="1"/>
    </xf>
    <xf numFmtId="0" fontId="88" fillId="0" borderId="14" xfId="0" applyFont="1" applyBorder="1" applyAlignment="1">
      <alignment horizontal="distributed" vertical="center" indent="1" shrinkToFit="1"/>
    </xf>
    <xf numFmtId="38" fontId="91" fillId="0" borderId="99" xfId="2" applyFont="1" applyFill="1" applyBorder="1" applyAlignment="1" applyProtection="1">
      <alignment vertical="center" shrinkToFit="1"/>
    </xf>
    <xf numFmtId="0" fontId="88" fillId="0" borderId="107" xfId="0" applyFont="1" applyBorder="1" applyAlignment="1">
      <alignment horizontal="distributed" vertical="center" indent="1" shrinkToFit="1"/>
    </xf>
    <xf numFmtId="38" fontId="91" fillId="0" borderId="100" xfId="2" applyFont="1" applyFill="1" applyBorder="1" applyAlignment="1" applyProtection="1">
      <alignment vertical="center" shrinkToFit="1"/>
    </xf>
    <xf numFmtId="38" fontId="86" fillId="0" borderId="100" xfId="2" applyFont="1" applyFill="1" applyBorder="1" applyAlignment="1" applyProtection="1">
      <alignment vertical="center"/>
    </xf>
    <xf numFmtId="38" fontId="91" fillId="0" borderId="100" xfId="2" applyFont="1" applyFill="1" applyBorder="1" applyAlignment="1" applyProtection="1">
      <alignment shrinkToFit="1"/>
    </xf>
    <xf numFmtId="0" fontId="88" fillId="0" borderId="40" xfId="0" applyFont="1" applyBorder="1" applyAlignment="1">
      <alignment horizontal="distributed" vertical="center" indent="1" shrinkToFit="1"/>
    </xf>
    <xf numFmtId="38" fontId="91" fillId="0" borderId="57" xfId="2" applyFont="1" applyFill="1" applyBorder="1" applyAlignment="1" applyProtection="1">
      <alignment shrinkToFit="1"/>
    </xf>
    <xf numFmtId="0" fontId="88" fillId="0" borderId="14" xfId="0" applyFont="1" applyBorder="1" applyAlignment="1">
      <alignment horizontal="center" vertical="center" shrinkToFit="1"/>
    </xf>
    <xf numFmtId="38" fontId="87" fillId="0" borderId="100" xfId="2" applyFont="1" applyFill="1" applyBorder="1" applyAlignment="1" applyProtection="1">
      <alignment vertical="center" shrinkToFit="1"/>
    </xf>
    <xf numFmtId="0" fontId="88" fillId="0" borderId="107" xfId="0" applyFont="1" applyBorder="1" applyAlignment="1">
      <alignment horizontal="center" vertical="center" shrinkToFit="1"/>
    </xf>
    <xf numFmtId="0" fontId="88" fillId="0" borderId="40" xfId="0" applyFont="1" applyBorder="1" applyAlignment="1">
      <alignment horizontal="center" vertical="center" shrinkToFit="1"/>
    </xf>
    <xf numFmtId="0" fontId="88" fillId="0" borderId="118" xfId="0" applyFont="1" applyBorder="1" applyAlignment="1">
      <alignment horizontal="center" vertical="center" shrinkToFit="1"/>
    </xf>
    <xf numFmtId="38" fontId="91" fillId="0" borderId="59" xfId="2" applyFont="1" applyFill="1" applyBorder="1" applyAlignment="1" applyProtection="1">
      <alignment horizontal="left" vertical="center" shrinkToFit="1"/>
    </xf>
    <xf numFmtId="0" fontId="88" fillId="0" borderId="109" xfId="0" applyFont="1" applyBorder="1" applyAlignment="1">
      <alignment horizontal="distributed" vertical="center" indent="1" shrinkToFit="1"/>
    </xf>
    <xf numFmtId="38" fontId="91" fillId="0" borderId="0" xfId="2" applyFont="1" applyFill="1" applyBorder="1" applyAlignment="1" applyProtection="1">
      <alignment vertical="center" shrinkToFit="1"/>
    </xf>
    <xf numFmtId="0" fontId="88" fillId="0" borderId="121" xfId="0" applyFont="1" applyBorder="1" applyAlignment="1">
      <alignment horizontal="distributed" vertical="center" indent="1" shrinkToFit="1"/>
    </xf>
    <xf numFmtId="38" fontId="91" fillId="0" borderId="103" xfId="2" applyFont="1" applyFill="1" applyBorder="1" applyAlignment="1" applyProtection="1">
      <alignment vertical="center" shrinkToFit="1"/>
    </xf>
    <xf numFmtId="38" fontId="91" fillId="0" borderId="32" xfId="2" applyFont="1" applyFill="1" applyBorder="1" applyAlignment="1" applyProtection="1">
      <alignment horizontal="left" vertical="center" shrinkToFit="1"/>
    </xf>
    <xf numFmtId="49" fontId="88" fillId="0" borderId="2" xfId="0" applyNumberFormat="1" applyFont="1" applyBorder="1" applyAlignment="1">
      <alignment horizontal="center" vertical="center" shrinkToFit="1"/>
    </xf>
    <xf numFmtId="38" fontId="92" fillId="0" borderId="3" xfId="0" applyNumberFormat="1" applyFont="1" applyBorder="1" applyAlignment="1">
      <alignment vertical="center" shrinkToFit="1"/>
    </xf>
    <xf numFmtId="49" fontId="88" fillId="0" borderId="155" xfId="0" applyNumberFormat="1" applyFont="1" applyBorder="1" applyAlignment="1">
      <alignment horizontal="center" vertical="center" shrinkToFit="1"/>
    </xf>
    <xf numFmtId="0" fontId="88" fillId="0" borderId="3" xfId="0" applyFont="1" applyBorder="1" applyAlignment="1">
      <alignment horizontal="center" vertical="center" shrinkToFit="1"/>
    </xf>
    <xf numFmtId="49" fontId="88" fillId="0" borderId="3" xfId="0" applyNumberFormat="1" applyFont="1" applyBorder="1" applyAlignment="1">
      <alignment horizontal="center" vertical="center" shrinkToFit="1"/>
    </xf>
    <xf numFmtId="49" fontId="88" fillId="0" borderId="1" xfId="0" applyNumberFormat="1" applyFont="1" applyBorder="1" applyAlignment="1">
      <alignment horizontal="centerContinuous" vertical="center" shrinkToFit="1"/>
    </xf>
    <xf numFmtId="0" fontId="88" fillId="0" borderId="2" xfId="0" applyFont="1" applyBorder="1" applyAlignment="1">
      <alignment horizontal="center" vertical="center" shrinkToFit="1"/>
    </xf>
    <xf numFmtId="0" fontId="88" fillId="0" borderId="52" xfId="0" applyFont="1" applyBorder="1" applyAlignment="1">
      <alignment horizontal="distributed" vertical="center" indent="1" shrinkToFit="1"/>
    </xf>
    <xf numFmtId="38" fontId="91" fillId="0" borderId="1" xfId="2" applyFont="1" applyFill="1" applyBorder="1" applyAlignment="1" applyProtection="1">
      <alignment vertical="center" shrinkToFit="1"/>
    </xf>
    <xf numFmtId="0" fontId="88" fillId="0" borderId="119" xfId="0" applyFont="1" applyBorder="1" applyAlignment="1">
      <alignment horizontal="distributed" vertical="center" indent="1" shrinkToFit="1"/>
    </xf>
    <xf numFmtId="38" fontId="91" fillId="0" borderId="151" xfId="2" applyFont="1" applyFill="1" applyBorder="1" applyAlignment="1" applyProtection="1">
      <alignment horizontal="left" vertical="center" shrinkToFit="1"/>
    </xf>
    <xf numFmtId="0" fontId="88" fillId="0" borderId="3" xfId="0" applyFont="1" applyBorder="1" applyAlignment="1">
      <alignment horizontal="centerContinuous" vertical="center" shrinkToFit="1"/>
    </xf>
    <xf numFmtId="49" fontId="88" fillId="0" borderId="3" xfId="0" applyNumberFormat="1" applyFont="1" applyBorder="1" applyAlignment="1">
      <alignment horizontal="centerContinuous" vertical="center" shrinkToFit="1"/>
    </xf>
    <xf numFmtId="0" fontId="88" fillId="0" borderId="0" xfId="0" applyFont="1" applyAlignment="1">
      <alignment horizontal="center" vertical="center" shrinkToFit="1"/>
    </xf>
    <xf numFmtId="0" fontId="93" fillId="0" borderId="107" xfId="0" applyFont="1" applyBorder="1" applyAlignment="1">
      <alignment horizontal="center" vertical="center" shrinkToFit="1"/>
    </xf>
    <xf numFmtId="38" fontId="91" fillId="0" borderId="113" xfId="2" applyFont="1" applyFill="1" applyBorder="1" applyAlignment="1" applyProtection="1">
      <alignment horizontal="left" vertical="center"/>
    </xf>
    <xf numFmtId="0" fontId="88" fillId="0" borderId="32" xfId="0" applyFont="1" applyBorder="1" applyAlignment="1">
      <alignment horizontal="center" vertical="center" shrinkToFit="1"/>
    </xf>
    <xf numFmtId="38" fontId="94" fillId="0" borderId="113" xfId="2" applyFont="1" applyFill="1" applyBorder="1" applyAlignment="1" applyProtection="1">
      <alignment horizontal="left" vertical="center" shrinkToFit="1"/>
    </xf>
    <xf numFmtId="0" fontId="88" fillId="0" borderId="3" xfId="0" applyFont="1" applyBorder="1" applyAlignment="1">
      <alignment vertical="center" shrinkToFit="1"/>
    </xf>
    <xf numFmtId="38" fontId="91" fillId="0" borderId="59" xfId="2" applyFont="1" applyFill="1" applyBorder="1" applyAlignment="1" applyProtection="1">
      <alignment vertical="center" shrinkToFit="1"/>
    </xf>
    <xf numFmtId="0" fontId="93" fillId="0" borderId="107" xfId="0" applyFont="1" applyBorder="1" applyAlignment="1">
      <alignment horizontal="distributed" vertical="center" indent="1" shrinkToFit="1"/>
    </xf>
    <xf numFmtId="0" fontId="88" fillId="0" borderId="115" xfId="0" applyFont="1" applyBorder="1" applyAlignment="1">
      <alignment horizontal="distributed" vertical="center" indent="1" shrinkToFit="1"/>
    </xf>
    <xf numFmtId="38" fontId="91" fillId="0" borderId="55" xfId="2" applyFont="1" applyFill="1" applyBorder="1" applyAlignment="1" applyProtection="1">
      <alignment vertical="center" shrinkToFit="1"/>
    </xf>
    <xf numFmtId="0" fontId="88" fillId="0" borderId="27" xfId="0" applyFont="1" applyBorder="1" applyAlignment="1">
      <alignment horizontal="distributed" vertical="center" indent="1" shrinkToFit="1"/>
    </xf>
    <xf numFmtId="38" fontId="91" fillId="0" borderId="135" xfId="2" applyFont="1" applyFill="1" applyBorder="1" applyAlignment="1" applyProtection="1">
      <alignment vertical="center" shrinkToFit="1"/>
    </xf>
    <xf numFmtId="38" fontId="91" fillId="0" borderId="38" xfId="2" applyFont="1" applyFill="1" applyBorder="1" applyAlignment="1" applyProtection="1">
      <alignment vertical="center" shrinkToFit="1"/>
    </xf>
    <xf numFmtId="38" fontId="91" fillId="0" borderId="38" xfId="2" applyFont="1" applyFill="1" applyBorder="1" applyAlignment="1" applyProtection="1">
      <alignment horizontal="left" vertical="center" shrinkToFit="1"/>
    </xf>
    <xf numFmtId="49" fontId="88" fillId="0" borderId="2" xfId="0" applyNumberFormat="1" applyFont="1" applyBorder="1" applyAlignment="1">
      <alignment horizontal="centerContinuous" vertical="center" shrinkToFit="1"/>
    </xf>
    <xf numFmtId="38" fontId="87" fillId="0" borderId="99" xfId="2" applyFont="1" applyFill="1" applyBorder="1" applyAlignment="1" applyProtection="1">
      <alignment vertical="center" shrinkToFit="1"/>
    </xf>
    <xf numFmtId="0" fontId="88" fillId="0" borderId="52" xfId="0" applyFont="1" applyBorder="1" applyAlignment="1">
      <alignment horizontal="center" vertical="center" shrinkToFit="1"/>
    </xf>
    <xf numFmtId="0" fontId="93" fillId="0" borderId="106" xfId="0" applyFont="1" applyBorder="1" applyAlignment="1">
      <alignment horizontal="center" vertical="center" shrinkToFit="1"/>
    </xf>
    <xf numFmtId="38" fontId="87" fillId="0" borderId="126" xfId="2" applyFont="1" applyFill="1" applyBorder="1" applyAlignment="1" applyProtection="1">
      <alignment horizontal="left" vertical="center" shrinkToFit="1"/>
    </xf>
    <xf numFmtId="0" fontId="88" fillId="0" borderId="0" xfId="0" applyFont="1" applyAlignment="1">
      <alignment vertical="center" shrinkToFit="1"/>
    </xf>
    <xf numFmtId="0" fontId="85" fillId="0" borderId="138" xfId="0" applyFont="1" applyBorder="1" applyAlignment="1">
      <alignment horizontal="center" vertical="center" shrinkToFit="1"/>
    </xf>
    <xf numFmtId="38" fontId="91" fillId="0" borderId="100" xfId="2" applyFont="1" applyFill="1" applyBorder="1" applyAlignment="1" applyProtection="1">
      <alignment horizontal="left" vertical="center" shrinkToFit="1"/>
    </xf>
    <xf numFmtId="38" fontId="95" fillId="0" borderId="113" xfId="2" applyFont="1" applyFill="1" applyBorder="1" applyAlignment="1" applyProtection="1">
      <alignment horizontal="left" vertical="center" shrinkToFit="1"/>
    </xf>
    <xf numFmtId="49" fontId="88" fillId="0" borderId="12" xfId="0" applyNumberFormat="1" applyFont="1" applyBorder="1" applyAlignment="1">
      <alignment horizontal="center" vertical="center" shrinkToFit="1"/>
    </xf>
    <xf numFmtId="0" fontId="88" fillId="0" borderId="16" xfId="0" applyFont="1" applyBorder="1" applyAlignment="1">
      <alignment horizontal="distributed" vertical="center" indent="1" shrinkToFit="1"/>
    </xf>
    <xf numFmtId="38" fontId="91" fillId="0" borderId="139" xfId="2" applyFont="1" applyFill="1" applyBorder="1" applyAlignment="1" applyProtection="1">
      <alignment vertical="center" shrinkToFit="1"/>
    </xf>
    <xf numFmtId="38" fontId="91" fillId="0" borderId="193" xfId="2" applyFont="1" applyFill="1" applyBorder="1" applyAlignment="1" applyProtection="1">
      <alignment horizontal="left" vertical="center" shrinkToFit="1"/>
    </xf>
    <xf numFmtId="0" fontId="85" fillId="0" borderId="52" xfId="0" applyFont="1" applyBorder="1" applyAlignment="1">
      <alignment horizontal="center" vertical="center" shrinkToFit="1"/>
    </xf>
    <xf numFmtId="0" fontId="85" fillId="0" borderId="107" xfId="0" applyFont="1" applyBorder="1" applyAlignment="1">
      <alignment horizontal="center" vertical="center" shrinkToFit="1"/>
    </xf>
    <xf numFmtId="0" fontId="85" fillId="0" borderId="107" xfId="0" applyFont="1" applyBorder="1" applyAlignment="1">
      <alignment horizontal="distributed" vertical="center" indent="1" shrinkToFit="1"/>
    </xf>
    <xf numFmtId="0" fontId="85" fillId="0" borderId="115" xfId="0" applyFont="1" applyBorder="1" applyAlignment="1">
      <alignment horizontal="distributed" vertical="center" indent="1" shrinkToFit="1"/>
    </xf>
    <xf numFmtId="0" fontId="85" fillId="0" borderId="14" xfId="0" applyFont="1" applyBorder="1" applyAlignment="1">
      <alignment horizontal="center" vertical="center" shrinkToFit="1"/>
    </xf>
    <xf numFmtId="38" fontId="86" fillId="0" borderId="99" xfId="2" applyFont="1" applyFill="1" applyBorder="1" applyAlignment="1" applyProtection="1">
      <alignment vertical="center" shrinkToFit="1"/>
    </xf>
    <xf numFmtId="0" fontId="85" fillId="0" borderId="40" xfId="0" applyFont="1" applyBorder="1" applyAlignment="1">
      <alignment horizontal="distributed" vertical="center" indent="1" shrinkToFit="1"/>
    </xf>
    <xf numFmtId="38" fontId="86" fillId="0" borderId="57" xfId="2" applyFont="1" applyFill="1" applyBorder="1" applyAlignment="1" applyProtection="1">
      <alignment vertical="center" shrinkToFit="1"/>
    </xf>
    <xf numFmtId="0" fontId="85" fillId="0" borderId="121" xfId="0" applyFont="1" applyBorder="1" applyAlignment="1">
      <alignment horizontal="center" vertical="center" shrinkToFit="1"/>
    </xf>
    <xf numFmtId="38" fontId="86" fillId="0" borderId="113" xfId="2" applyFont="1" applyFill="1" applyBorder="1" applyAlignment="1" applyProtection="1">
      <alignment horizontal="left" vertical="center" shrinkToFit="1"/>
    </xf>
    <xf numFmtId="38" fontId="86" fillId="0" borderId="37" xfId="2" applyFont="1" applyFill="1" applyBorder="1" applyAlignment="1" applyProtection="1">
      <alignment horizontal="left" vertical="center" shrinkToFit="1"/>
    </xf>
    <xf numFmtId="38" fontId="86" fillId="0" borderId="126" xfId="2" applyFont="1" applyFill="1" applyBorder="1" applyAlignment="1" applyProtection="1">
      <alignment horizontal="left" vertical="center" shrinkToFit="1"/>
    </xf>
    <xf numFmtId="38" fontId="86" fillId="0" borderId="150" xfId="2" applyFont="1" applyFill="1" applyBorder="1" applyAlignment="1" applyProtection="1">
      <alignment horizontal="left" vertical="center" shrinkToFit="1"/>
    </xf>
    <xf numFmtId="38" fontId="86" fillId="0" borderId="156" xfId="2" applyFont="1" applyFill="1" applyBorder="1" applyAlignment="1" applyProtection="1">
      <alignment horizontal="left" vertical="center" shrinkToFit="1"/>
    </xf>
    <xf numFmtId="38" fontId="86" fillId="0" borderId="132" xfId="2" applyFont="1" applyFill="1" applyBorder="1" applyAlignment="1" applyProtection="1">
      <alignment horizontal="left" vertical="center" shrinkToFit="1"/>
    </xf>
    <xf numFmtId="0" fontId="85" fillId="0" borderId="3" xfId="0" applyFont="1" applyBorder="1" applyAlignment="1">
      <alignment horizontal="centerContinuous" vertical="center" shrinkToFit="1"/>
    </xf>
    <xf numFmtId="0" fontId="85" fillId="0" borderId="0" xfId="0" applyFont="1" applyAlignment="1">
      <alignment horizontal="centerContinuous" vertical="center" shrinkToFit="1"/>
    </xf>
    <xf numFmtId="0" fontId="85" fillId="0" borderId="14" xfId="0" applyFont="1" applyBorder="1" applyAlignment="1">
      <alignment horizontal="distributed" vertical="center" indent="1" shrinkToFit="1"/>
    </xf>
    <xf numFmtId="0" fontId="86" fillId="0" borderId="99" xfId="0" applyFont="1" applyBorder="1" applyAlignment="1">
      <alignment vertical="center" shrinkToFit="1"/>
    </xf>
    <xf numFmtId="0" fontId="86" fillId="0" borderId="100" xfId="0" applyFont="1" applyBorder="1" applyAlignment="1">
      <alignment vertical="center" shrinkToFit="1"/>
    </xf>
    <xf numFmtId="0" fontId="86" fillId="0" borderId="57" xfId="0" applyFont="1" applyBorder="1" applyAlignment="1">
      <alignment vertical="center" shrinkToFit="1"/>
    </xf>
    <xf numFmtId="0" fontId="85" fillId="0" borderId="119" xfId="0" applyFont="1" applyBorder="1" applyAlignment="1">
      <alignment horizontal="distributed" vertical="center" indent="1" shrinkToFit="1"/>
    </xf>
    <xf numFmtId="0" fontId="86" fillId="0" borderId="103" xfId="0" applyFont="1" applyBorder="1" applyAlignment="1">
      <alignment vertical="center" shrinkToFit="1"/>
    </xf>
    <xf numFmtId="0" fontId="86" fillId="0" borderId="113" xfId="0" applyFont="1" applyBorder="1" applyAlignment="1">
      <alignment horizontal="left" vertical="center" shrinkToFit="1"/>
    </xf>
    <xf numFmtId="0" fontId="86" fillId="0" borderId="132" xfId="0" applyFont="1" applyBorder="1" applyAlignment="1">
      <alignment horizontal="left" vertical="center" shrinkToFit="1"/>
    </xf>
    <xf numFmtId="38" fontId="86" fillId="0" borderId="113" xfId="2" applyFont="1" applyFill="1" applyBorder="1" applyAlignment="1" applyProtection="1">
      <alignment horizontal="left" vertical="center"/>
    </xf>
    <xf numFmtId="49" fontId="85" fillId="0" borderId="3" xfId="0" applyNumberFormat="1" applyFont="1" applyBorder="1" applyAlignment="1">
      <alignment vertical="center" shrinkToFit="1"/>
    </xf>
    <xf numFmtId="0" fontId="85" fillId="0" borderId="3" xfId="0" applyFont="1" applyBorder="1" applyAlignment="1">
      <alignment vertical="center" shrinkToFit="1"/>
    </xf>
    <xf numFmtId="49" fontId="85" fillId="0" borderId="0" xfId="0" applyNumberFormat="1" applyFont="1" applyAlignment="1">
      <alignment horizontal="center" vertical="center" shrinkToFit="1"/>
    </xf>
    <xf numFmtId="0" fontId="85" fillId="0" borderId="52" xfId="0" applyFont="1" applyBorder="1" applyAlignment="1">
      <alignment horizontal="distributed" vertical="center" indent="1" shrinkToFit="1"/>
    </xf>
    <xf numFmtId="0" fontId="85" fillId="0" borderId="106" xfId="0" applyFont="1" applyBorder="1" applyAlignment="1">
      <alignment horizontal="center" vertical="center" shrinkToFit="1"/>
    </xf>
    <xf numFmtId="0" fontId="85" fillId="0" borderId="115" xfId="0" applyFont="1" applyBorder="1" applyAlignment="1">
      <alignment horizontal="center" vertical="center" shrinkToFit="1"/>
    </xf>
    <xf numFmtId="0" fontId="85" fillId="0" borderId="149" xfId="0" applyFont="1" applyBorder="1" applyAlignment="1">
      <alignment horizontal="center" vertical="center" shrinkToFit="1"/>
    </xf>
    <xf numFmtId="38" fontId="86" fillId="0" borderId="139" xfId="2" applyFont="1" applyFill="1" applyBorder="1" applyAlignment="1" applyProtection="1">
      <alignment horizontal="left" vertical="center" shrinkToFit="1"/>
    </xf>
    <xf numFmtId="38" fontId="86" fillId="0" borderId="100" xfId="2" applyFont="1" applyFill="1" applyBorder="1" applyAlignment="1" applyProtection="1">
      <alignment horizontal="left" vertical="center" shrinkToFit="1"/>
    </xf>
    <xf numFmtId="38" fontId="86" fillId="0" borderId="103" xfId="2" applyFont="1" applyFill="1" applyBorder="1" applyAlignment="1" applyProtection="1">
      <alignment horizontal="left" vertical="center" shrinkToFit="1"/>
    </xf>
    <xf numFmtId="38" fontId="86" fillId="0" borderId="193" xfId="2" applyFont="1" applyFill="1" applyBorder="1" applyAlignment="1" applyProtection="1">
      <alignment horizontal="left" vertical="center" shrinkToFit="1"/>
    </xf>
    <xf numFmtId="0" fontId="86" fillId="0" borderId="126" xfId="0" applyFont="1" applyBorder="1" applyAlignment="1">
      <alignment horizontal="left" vertical="center" shrinkToFit="1"/>
    </xf>
    <xf numFmtId="38" fontId="96" fillId="0" borderId="113" xfId="2" applyFont="1" applyFill="1" applyBorder="1" applyAlignment="1" applyProtection="1">
      <alignment horizontal="left" vertical="center"/>
    </xf>
    <xf numFmtId="0" fontId="85" fillId="0" borderId="1" xfId="0" applyFont="1" applyBorder="1" applyAlignment="1">
      <alignment horizontal="center" vertical="center" shrinkToFit="1"/>
    </xf>
    <xf numFmtId="0" fontId="85" fillId="0" borderId="151" xfId="0" applyFont="1" applyBorder="1" applyAlignment="1">
      <alignment horizontal="center" vertical="center" shrinkToFit="1"/>
    </xf>
    <xf numFmtId="0" fontId="85" fillId="0" borderId="101" xfId="0" applyFont="1" applyBorder="1" applyAlignment="1">
      <alignment horizontal="center" vertical="center" shrinkToFit="1"/>
    </xf>
    <xf numFmtId="0" fontId="85" fillId="0" borderId="26" xfId="0" applyFont="1" applyBorder="1" applyAlignment="1">
      <alignment horizontal="distributed" vertical="center" indent="1" shrinkToFit="1"/>
    </xf>
    <xf numFmtId="38" fontId="91" fillId="0" borderId="57" xfId="2" applyFont="1" applyFill="1" applyBorder="1" applyAlignment="1" applyProtection="1">
      <alignment vertical="center"/>
    </xf>
    <xf numFmtId="0" fontId="85" fillId="0" borderId="10" xfId="0" applyFont="1" applyBorder="1" applyAlignment="1">
      <alignment horizontal="center" vertical="center" shrinkToFit="1"/>
    </xf>
    <xf numFmtId="0" fontId="85" fillId="0" borderId="11" xfId="0" applyFont="1" applyBorder="1" applyAlignment="1">
      <alignment horizontal="distributed" vertical="center" indent="1" shrinkToFit="1"/>
    </xf>
    <xf numFmtId="0" fontId="85" fillId="0" borderId="102" xfId="0" applyFont="1" applyBorder="1" applyAlignment="1">
      <alignment horizontal="distributed" vertical="center" indent="1" shrinkToFit="1"/>
    </xf>
    <xf numFmtId="38" fontId="86" fillId="0" borderId="136" xfId="2" applyFont="1" applyFill="1" applyBorder="1" applyAlignment="1" applyProtection="1">
      <alignment vertical="center" shrinkToFit="1"/>
    </xf>
    <xf numFmtId="38" fontId="86" fillId="0" borderId="113" xfId="2" applyFont="1" applyFill="1" applyBorder="1" applyAlignment="1" applyProtection="1">
      <alignment vertical="center" shrinkToFit="1"/>
    </xf>
    <xf numFmtId="38" fontId="86" fillId="0" borderId="38" xfId="2" applyFont="1" applyFill="1" applyBorder="1" applyAlignment="1" applyProtection="1">
      <alignment horizontal="left" vertical="center" shrinkToFit="1"/>
    </xf>
    <xf numFmtId="38" fontId="86" fillId="0" borderId="198" xfId="2" applyFont="1" applyFill="1" applyBorder="1" applyAlignment="1" applyProtection="1">
      <alignment horizontal="left" vertical="center" shrinkToFit="1"/>
    </xf>
    <xf numFmtId="0" fontId="85" fillId="0" borderId="113" xfId="0" applyFont="1" applyBorder="1" applyAlignment="1">
      <alignment horizontal="center" vertical="center" shrinkToFit="1"/>
    </xf>
    <xf numFmtId="0" fontId="85" fillId="0" borderId="32" xfId="0" applyFont="1" applyBorder="1" applyAlignment="1">
      <alignment horizontal="center" vertical="center" shrinkToFit="1"/>
    </xf>
    <xf numFmtId="49" fontId="85" fillId="0" borderId="3" xfId="0" applyNumberFormat="1" applyFont="1" applyBorder="1" applyAlignment="1">
      <alignment horizontal="centerContinuous" vertical="center" shrinkToFit="1"/>
    </xf>
    <xf numFmtId="0" fontId="85" fillId="0" borderId="1" xfId="0" applyFont="1" applyBorder="1" applyAlignment="1">
      <alignment horizontal="centerContinuous" vertical="center" shrinkToFit="1"/>
    </xf>
    <xf numFmtId="38" fontId="86" fillId="0" borderId="135" xfId="2" applyFont="1" applyFill="1" applyBorder="1" applyAlignment="1" applyProtection="1">
      <alignment vertical="center" shrinkToFit="1"/>
    </xf>
    <xf numFmtId="38" fontId="86" fillId="0" borderId="113" xfId="2" applyFont="1" applyFill="1" applyBorder="1" applyAlignment="1" applyProtection="1">
      <alignment vertical="center"/>
    </xf>
    <xf numFmtId="38" fontId="96" fillId="0" borderId="113" xfId="2" applyFont="1" applyFill="1" applyBorder="1" applyAlignment="1" applyProtection="1">
      <alignment horizontal="left" vertical="center" shrinkToFit="1"/>
    </xf>
    <xf numFmtId="0" fontId="85" fillId="0" borderId="149" xfId="0" applyFont="1" applyBorder="1" applyAlignment="1">
      <alignment horizontal="distributed" vertical="center" indent="1" shrinkToFit="1"/>
    </xf>
    <xf numFmtId="38" fontId="86" fillId="0" borderId="139" xfId="2" applyFont="1" applyFill="1" applyBorder="1" applyAlignment="1" applyProtection="1">
      <alignment vertical="center" shrinkToFit="1"/>
    </xf>
    <xf numFmtId="0" fontId="97" fillId="0" borderId="11" xfId="0" applyFont="1" applyBorder="1" applyAlignment="1">
      <alignment horizontal="center" vertical="center" shrinkToFit="1"/>
    </xf>
    <xf numFmtId="0" fontId="85" fillId="0" borderId="101" xfId="0" applyFont="1" applyBorder="1" applyAlignment="1">
      <alignment horizontal="distributed" vertical="center" indent="1" shrinkToFit="1"/>
    </xf>
    <xf numFmtId="38" fontId="86" fillId="0" borderId="0" xfId="2" applyFont="1" applyFill="1" applyBorder="1" applyAlignment="1" applyProtection="1">
      <alignment horizontal="left" vertical="center" shrinkToFit="1"/>
    </xf>
    <xf numFmtId="38" fontId="86" fillId="0" borderId="99" xfId="2" applyFont="1" applyFill="1" applyBorder="1" applyAlignment="1" applyProtection="1">
      <alignment horizontal="left" vertical="center" shrinkToFit="1"/>
    </xf>
    <xf numFmtId="38" fontId="86" fillId="0" borderId="136" xfId="2" applyFont="1" applyFill="1" applyBorder="1" applyAlignment="1" applyProtection="1">
      <alignment horizontal="left" vertical="center" shrinkToFit="1"/>
    </xf>
    <xf numFmtId="38" fontId="86" fillId="0" borderId="32" xfId="2" applyFont="1" applyFill="1" applyBorder="1" applyAlignment="1" applyProtection="1">
      <alignment horizontal="left" vertical="center" shrinkToFit="1"/>
    </xf>
    <xf numFmtId="49" fontId="85" fillId="0" borderId="155" xfId="0" applyNumberFormat="1" applyFont="1" applyBorder="1" applyAlignment="1">
      <alignment horizontal="center" vertical="center" shrinkToFit="1"/>
    </xf>
    <xf numFmtId="38" fontId="98" fillId="0" borderId="3" xfId="0" applyNumberFormat="1" applyFont="1" applyBorder="1" applyAlignment="1">
      <alignment vertical="center" shrinkToFit="1"/>
    </xf>
    <xf numFmtId="0" fontId="85" fillId="0" borderId="16" xfId="0" applyFont="1" applyBorder="1" applyAlignment="1">
      <alignment horizontal="distributed" vertical="center" indent="1" shrinkToFit="1"/>
    </xf>
    <xf numFmtId="0" fontId="86" fillId="0" borderId="113" xfId="0" applyFont="1" applyBorder="1" applyAlignment="1">
      <alignment shrinkToFit="1"/>
    </xf>
    <xf numFmtId="0" fontId="86" fillId="0" borderId="113" xfId="0" applyFont="1" applyBorder="1" applyAlignment="1">
      <alignment vertical="center" shrinkToFit="1"/>
    </xf>
    <xf numFmtId="0" fontId="85" fillId="0" borderId="2" xfId="0" applyFont="1" applyBorder="1" applyAlignment="1">
      <alignment horizontal="centerContinuous" vertical="center" shrinkToFit="1"/>
    </xf>
    <xf numFmtId="0" fontId="85" fillId="0" borderId="0" xfId="0" applyFont="1" applyAlignment="1">
      <alignment vertical="center" shrinkToFit="1"/>
    </xf>
    <xf numFmtId="49" fontId="85" fillId="0" borderId="0" xfId="0" applyNumberFormat="1" applyFont="1" applyAlignment="1">
      <alignment vertical="center" shrinkToFit="1"/>
    </xf>
    <xf numFmtId="0" fontId="85" fillId="0" borderId="109" xfId="0" applyFont="1" applyBorder="1" applyAlignment="1">
      <alignment horizontal="distributed" vertical="center" indent="1" shrinkToFit="1"/>
    </xf>
    <xf numFmtId="0" fontId="85" fillId="0" borderId="11" xfId="0" applyFont="1" applyBorder="1" applyAlignment="1">
      <alignment horizontal="center" vertical="center" shrinkToFit="1"/>
    </xf>
    <xf numFmtId="38" fontId="99" fillId="0" borderId="59" xfId="2" applyFont="1" applyFill="1" applyBorder="1" applyAlignment="1" applyProtection="1">
      <alignment vertical="center" shrinkToFit="1"/>
    </xf>
    <xf numFmtId="0" fontId="85" fillId="0" borderId="121" xfId="0" applyFont="1" applyBorder="1" applyAlignment="1">
      <alignment horizontal="distributed" vertical="center" indent="1" shrinkToFit="1"/>
    </xf>
    <xf numFmtId="38" fontId="99" fillId="0" borderId="156" xfId="2" applyFont="1" applyFill="1" applyBorder="1" applyAlignment="1" applyProtection="1">
      <alignment horizontal="left" vertical="center" shrinkToFit="1"/>
    </xf>
    <xf numFmtId="38" fontId="86" fillId="0" borderId="156" xfId="2" applyFont="1" applyFill="1" applyBorder="1" applyAlignment="1" applyProtection="1">
      <alignment horizontal="left" vertical="center"/>
    </xf>
    <xf numFmtId="0" fontId="85" fillId="0" borderId="2" xfId="0" applyFont="1" applyBorder="1" applyAlignment="1">
      <alignment horizontal="center" vertical="center" shrinkToFit="1"/>
    </xf>
    <xf numFmtId="49" fontId="85" fillId="0" borderId="12" xfId="0" applyNumberFormat="1" applyFont="1" applyBorder="1" applyAlignment="1">
      <alignment horizontal="center" vertical="center" shrinkToFit="1"/>
    </xf>
    <xf numFmtId="38" fontId="86" fillId="0" borderId="13" xfId="2" applyFont="1" applyFill="1" applyBorder="1" applyAlignment="1" applyProtection="1">
      <alignment horizontal="left" vertical="center" shrinkToFit="1"/>
    </xf>
    <xf numFmtId="49" fontId="85" fillId="0" borderId="0" xfId="0" applyNumberFormat="1" applyFont="1" applyAlignment="1">
      <alignment horizontal="centerContinuous" vertical="center" shrinkToFit="1"/>
    </xf>
    <xf numFmtId="0" fontId="21" fillId="0" borderId="193" xfId="0" applyFont="1" applyBorder="1" applyAlignment="1">
      <alignment horizontal="distributed" vertical="center" indent="1"/>
    </xf>
    <xf numFmtId="38" fontId="57" fillId="0" borderId="203" xfId="2" applyFont="1" applyFill="1" applyBorder="1" applyAlignment="1" applyProtection="1">
      <alignment horizontal="right" vertical="center" shrinkToFit="1"/>
    </xf>
    <xf numFmtId="0" fontId="21" fillId="0" borderId="113" xfId="0" applyFont="1" applyBorder="1" applyAlignment="1">
      <alignment horizontal="distributed" vertical="center" indent="1"/>
    </xf>
    <xf numFmtId="0" fontId="21" fillId="0" borderId="100" xfId="0" applyFont="1" applyBorder="1" applyAlignment="1">
      <alignment horizontal="center" vertical="center"/>
    </xf>
    <xf numFmtId="38" fontId="57" fillId="0" borderId="171" xfId="2" applyFont="1" applyFill="1" applyBorder="1" applyAlignment="1" applyProtection="1">
      <alignment horizontal="right" vertical="center" shrinkToFit="1"/>
    </xf>
    <xf numFmtId="38" fontId="57" fillId="0" borderId="46" xfId="2" applyFont="1" applyFill="1" applyBorder="1" applyAlignment="1" applyProtection="1">
      <alignment horizontal="right" vertical="center" shrinkToFit="1"/>
    </xf>
    <xf numFmtId="38" fontId="57" fillId="0" borderId="117" xfId="2" applyFont="1" applyFill="1" applyBorder="1" applyAlignment="1" applyProtection="1">
      <alignment horizontal="right" vertical="center" shrinkToFit="1"/>
    </xf>
    <xf numFmtId="0" fontId="21" fillId="0" borderId="107" xfId="0" applyFont="1" applyBorder="1" applyAlignment="1">
      <alignment horizontal="center" vertical="center"/>
    </xf>
    <xf numFmtId="0" fontId="21" fillId="0" borderId="132" xfId="0" applyFont="1" applyBorder="1" applyAlignment="1">
      <alignment horizontal="distributed" vertical="center" indent="1"/>
    </xf>
    <xf numFmtId="0" fontId="21" fillId="0" borderId="103" xfId="0" applyFont="1" applyBorder="1" applyAlignment="1">
      <alignment horizontal="center" vertical="center"/>
    </xf>
    <xf numFmtId="38" fontId="57" fillId="0" borderId="204" xfId="2" applyFont="1" applyFill="1" applyBorder="1" applyAlignment="1" applyProtection="1">
      <alignment horizontal="right" vertical="center" shrinkToFit="1"/>
    </xf>
    <xf numFmtId="38" fontId="57" fillId="0" borderId="205" xfId="2" applyFont="1" applyFill="1" applyBorder="1" applyAlignment="1" applyProtection="1">
      <alignment horizontal="right" vertical="center" shrinkToFit="1"/>
    </xf>
    <xf numFmtId="38" fontId="57" fillId="0" borderId="137" xfId="2" applyFont="1" applyFill="1" applyBorder="1" applyAlignment="1" applyProtection="1">
      <alignment horizontal="right" vertical="center" shrinkToFit="1"/>
    </xf>
    <xf numFmtId="0" fontId="21" fillId="0" borderId="206" xfId="0" applyFont="1" applyBorder="1" applyAlignment="1">
      <alignment horizontal="distributed" vertical="center" indent="1"/>
    </xf>
    <xf numFmtId="0" fontId="21" fillId="0" borderId="207" xfId="0" applyFont="1" applyBorder="1" applyAlignment="1">
      <alignment horizontal="center" vertical="center"/>
    </xf>
    <xf numFmtId="38" fontId="57" fillId="0" borderId="208" xfId="2" applyFont="1" applyFill="1" applyBorder="1" applyAlignment="1" applyProtection="1">
      <alignment horizontal="right" vertical="center" shrinkToFit="1"/>
    </xf>
    <xf numFmtId="38" fontId="57" fillId="0" borderId="209" xfId="2" applyFont="1" applyFill="1" applyBorder="1" applyAlignment="1" applyProtection="1">
      <alignment horizontal="right" vertical="center" shrinkToFit="1"/>
    </xf>
    <xf numFmtId="38" fontId="57" fillId="0" borderId="210" xfId="2" applyFont="1" applyFill="1" applyBorder="1" applyAlignment="1" applyProtection="1">
      <alignment horizontal="right" vertical="center" shrinkToFit="1"/>
    </xf>
    <xf numFmtId="0" fontId="21" fillId="0" borderId="100" xfId="0" applyFont="1" applyBorder="1" applyAlignment="1">
      <alignment vertical="center"/>
    </xf>
    <xf numFmtId="38" fontId="57" fillId="0" borderId="171" xfId="2" applyFont="1" applyFill="1" applyBorder="1" applyAlignment="1" applyProtection="1">
      <alignment vertical="center" shrinkToFit="1"/>
    </xf>
    <xf numFmtId="0" fontId="21" fillId="0" borderId="103" xfId="0" applyFont="1" applyBorder="1" applyAlignment="1">
      <alignment vertical="center"/>
    </xf>
    <xf numFmtId="38" fontId="57" fillId="0" borderId="204" xfId="2" applyFont="1" applyFill="1" applyBorder="1" applyAlignment="1" applyProtection="1">
      <alignment vertical="center" shrinkToFit="1"/>
    </xf>
    <xf numFmtId="0" fontId="21" fillId="0" borderId="126" xfId="0" applyFont="1" applyBorder="1" applyAlignment="1">
      <alignment horizontal="distributed" vertical="center" indent="1"/>
    </xf>
    <xf numFmtId="0" fontId="21" fillId="0" borderId="99" xfId="0" applyFont="1" applyBorder="1" applyAlignment="1">
      <alignment horizontal="center" vertical="center"/>
    </xf>
    <xf numFmtId="0" fontId="73" fillId="0" borderId="0" xfId="1" applyFont="1" applyAlignment="1" applyProtection="1"/>
    <xf numFmtId="0" fontId="24" fillId="0" borderId="0" xfId="0" applyFont="1" applyAlignment="1">
      <alignment horizontal="center" vertical="center"/>
    </xf>
    <xf numFmtId="0" fontId="21" fillId="0" borderId="32" xfId="0" applyFont="1" applyBorder="1" applyAlignment="1">
      <alignment horizontal="center" vertical="center" shrinkToFit="1"/>
    </xf>
    <xf numFmtId="0" fontId="21" fillId="0" borderId="37" xfId="0" applyFont="1" applyBorder="1" applyAlignment="1">
      <alignment horizontal="center" vertical="center" shrinkToFit="1"/>
    </xf>
    <xf numFmtId="38" fontId="87" fillId="0" borderId="132" xfId="2" applyFont="1" applyFill="1" applyBorder="1" applyAlignment="1" applyProtection="1">
      <alignment horizontal="left" vertical="center"/>
    </xf>
    <xf numFmtId="38" fontId="86" fillId="0" borderId="132" xfId="2" applyFont="1" applyFill="1" applyBorder="1" applyAlignment="1" applyProtection="1">
      <alignment vertical="center"/>
    </xf>
    <xf numFmtId="38" fontId="91" fillId="0" borderId="156" xfId="2" applyFont="1" applyFill="1" applyBorder="1" applyAlignment="1" applyProtection="1">
      <alignment horizontal="left" vertical="center"/>
    </xf>
    <xf numFmtId="0" fontId="23" fillId="0" borderId="0" xfId="0" applyFont="1" applyAlignment="1">
      <alignment horizontal="left" vertical="center"/>
    </xf>
    <xf numFmtId="0" fontId="100" fillId="0" borderId="0" xfId="0" applyFont="1" applyAlignment="1">
      <alignment horizontal="left" vertical="center" indent="1"/>
    </xf>
    <xf numFmtId="0" fontId="58" fillId="0" borderId="0" xfId="0" applyFont="1" applyAlignment="1">
      <alignment horizontal="center" vertical="center"/>
    </xf>
    <xf numFmtId="38" fontId="62" fillId="0" borderId="120" xfId="2" applyFont="1" applyFill="1" applyBorder="1" applyAlignment="1" applyProtection="1">
      <alignment horizontal="right" vertical="center"/>
    </xf>
    <xf numFmtId="0" fontId="102" fillId="0" borderId="0" xfId="0" applyFont="1"/>
    <xf numFmtId="0" fontId="103" fillId="0" borderId="0" xfId="0" applyFont="1" applyAlignment="1">
      <alignment horizontal="left" vertical="center"/>
    </xf>
    <xf numFmtId="0" fontId="84" fillId="0" borderId="0" xfId="0" applyFont="1"/>
    <xf numFmtId="49" fontId="86" fillId="0" borderId="3" xfId="0" applyNumberFormat="1" applyFont="1" applyBorder="1" applyAlignment="1">
      <alignment horizontal="center" vertical="top" shrinkToFit="1"/>
    </xf>
    <xf numFmtId="38" fontId="87" fillId="0" borderId="113" xfId="2" applyFont="1" applyFill="1" applyBorder="1" applyAlignment="1" applyProtection="1">
      <alignment horizontal="left" vertical="center"/>
    </xf>
    <xf numFmtId="38" fontId="57" fillId="0" borderId="0" xfId="0" applyNumberFormat="1" applyFont="1" applyAlignment="1">
      <alignment vertical="center" shrinkToFit="1"/>
    </xf>
    <xf numFmtId="0" fontId="86" fillId="0" borderId="55" xfId="0" applyFont="1" applyBorder="1" applyAlignment="1">
      <alignment vertical="center" shrinkToFit="1"/>
    </xf>
    <xf numFmtId="0" fontId="86" fillId="0" borderId="37" xfId="0" applyFont="1" applyBorder="1" applyAlignment="1">
      <alignment horizontal="left" vertical="center" shrinkToFit="1"/>
    </xf>
    <xf numFmtId="0" fontId="61" fillId="0" borderId="37" xfId="0" applyFont="1" applyBorder="1" applyAlignment="1">
      <alignment horizontal="left" vertical="center" shrinkToFit="1"/>
    </xf>
    <xf numFmtId="0" fontId="100" fillId="0" borderId="0" xfId="0" applyFont="1" applyAlignment="1">
      <alignment horizontal="right" vertical="center"/>
    </xf>
    <xf numFmtId="14" fontId="104" fillId="7" borderId="0" xfId="0" applyNumberFormat="1" applyFont="1" applyFill="1" applyAlignment="1">
      <alignment horizontal="center" shrinkToFit="1"/>
    </xf>
    <xf numFmtId="0" fontId="104" fillId="7" borderId="0" xfId="0" applyFont="1" applyFill="1" applyAlignment="1">
      <alignment horizontal="center" shrinkToFit="1"/>
    </xf>
    <xf numFmtId="0" fontId="0" fillId="0" borderId="157" xfId="0" applyBorder="1" applyAlignment="1">
      <alignment horizontal="left" vertical="center" indent="1"/>
    </xf>
    <xf numFmtId="0" fontId="85" fillId="0" borderId="40" xfId="0" applyFont="1" applyBorder="1" applyAlignment="1">
      <alignment horizontal="center" vertical="center" shrinkToFit="1"/>
    </xf>
    <xf numFmtId="38" fontId="105" fillId="0" borderId="0" xfId="2" applyFont="1" applyFill="1" applyBorder="1" applyAlignment="1" applyProtection="1">
      <alignment vertical="center"/>
    </xf>
    <xf numFmtId="14" fontId="106" fillId="7" borderId="0" xfId="0" applyNumberFormat="1" applyFont="1" applyFill="1"/>
    <xf numFmtId="0" fontId="107" fillId="0" borderId="23" xfId="0" applyFont="1" applyBorder="1" applyAlignment="1">
      <alignment horizontal="centerContinuous" vertical="center" shrinkToFit="1"/>
    </xf>
    <xf numFmtId="38" fontId="62" fillId="0" borderId="146" xfId="2" applyFont="1" applyFill="1" applyBorder="1" applyAlignment="1" applyProtection="1">
      <alignment horizontal="right" vertical="center"/>
    </xf>
    <xf numFmtId="38" fontId="62" fillId="0" borderId="29" xfId="2" applyFont="1" applyFill="1" applyBorder="1" applyAlignment="1" applyProtection="1">
      <alignment horizontal="right" vertical="center"/>
    </xf>
    <xf numFmtId="38" fontId="81" fillId="0" borderId="171" xfId="2" applyFont="1" applyFill="1" applyBorder="1" applyAlignment="1" applyProtection="1">
      <alignment horizontal="centerContinuous" vertical="center" shrinkToFit="1"/>
    </xf>
    <xf numFmtId="38" fontId="57" fillId="0" borderId="46" xfId="2" applyFont="1" applyFill="1" applyBorder="1" applyAlignment="1" applyProtection="1">
      <alignment horizontal="centerContinuous" vertical="center" shrinkToFit="1"/>
    </xf>
    <xf numFmtId="38" fontId="62" fillId="0" borderId="30" xfId="2" applyFont="1" applyFill="1" applyBorder="1" applyAlignment="1" applyProtection="1">
      <alignment horizontal="right" vertical="center"/>
    </xf>
    <xf numFmtId="38" fontId="62" fillId="0" borderId="111" xfId="2" applyFont="1" applyFill="1" applyBorder="1" applyAlignment="1" applyProtection="1">
      <alignment horizontal="right" vertical="center"/>
    </xf>
    <xf numFmtId="38" fontId="62" fillId="0" borderId="114" xfId="2" applyFont="1" applyFill="1" applyBorder="1" applyAlignment="1" applyProtection="1">
      <alignment horizontal="right" vertical="center"/>
    </xf>
    <xf numFmtId="38" fontId="86" fillId="0" borderId="55" xfId="2" applyFont="1" applyFill="1" applyBorder="1" applyAlignment="1" applyProtection="1">
      <alignment vertical="center"/>
    </xf>
    <xf numFmtId="38" fontId="86" fillId="0" borderId="57" xfId="2" applyFont="1" applyFill="1" applyBorder="1" applyAlignment="1" applyProtection="1">
      <alignment vertical="center"/>
    </xf>
    <xf numFmtId="38" fontId="91" fillId="0" borderId="100" xfId="2" applyFont="1" applyFill="1" applyBorder="1" applyAlignment="1" applyProtection="1">
      <alignment vertical="center"/>
    </xf>
    <xf numFmtId="0" fontId="0" fillId="0" borderId="61" xfId="0" applyBorder="1" applyAlignment="1" applyProtection="1">
      <alignment vertical="center"/>
      <protection locked="0"/>
    </xf>
    <xf numFmtId="56" fontId="23" fillId="0" borderId="1" xfId="0" applyNumberFormat="1" applyFont="1" applyBorder="1" applyAlignment="1" applyProtection="1">
      <alignment vertical="center" wrapText="1"/>
      <protection locked="0"/>
    </xf>
    <xf numFmtId="178" fontId="54" fillId="0" borderId="1" xfId="0" applyNumberFormat="1" applyFont="1" applyBorder="1" applyAlignment="1" applyProtection="1">
      <alignment vertical="center"/>
      <protection locked="0"/>
    </xf>
    <xf numFmtId="0" fontId="0" fillId="0" borderId="58" xfId="0" applyBorder="1" applyAlignment="1" applyProtection="1">
      <alignment vertical="center"/>
      <protection locked="0"/>
    </xf>
    <xf numFmtId="0" fontId="23" fillId="0" borderId="59" xfId="0" applyFont="1" applyBorder="1" applyAlignment="1" applyProtection="1">
      <alignment vertical="center"/>
      <protection locked="0"/>
    </xf>
    <xf numFmtId="178" fontId="54" fillId="0" borderId="59" xfId="0" applyNumberFormat="1" applyFont="1" applyBorder="1" applyAlignment="1" applyProtection="1">
      <alignment vertical="center"/>
      <protection locked="0"/>
    </xf>
    <xf numFmtId="0" fontId="21" fillId="0" borderId="151" xfId="0" applyFont="1" applyBorder="1" applyAlignment="1">
      <alignment vertical="top" wrapText="1"/>
    </xf>
    <xf numFmtId="0" fontId="0" fillId="0" borderId="1" xfId="0" applyBorder="1" applyAlignment="1">
      <alignment vertical="top"/>
    </xf>
    <xf numFmtId="0" fontId="0" fillId="0" borderId="2" xfId="0" applyBorder="1" applyAlignment="1">
      <alignment vertical="top"/>
    </xf>
    <xf numFmtId="0" fontId="0" fillId="0" borderId="3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32" xfId="0" applyBorder="1"/>
    <xf numFmtId="0" fontId="0" fillId="0" borderId="0" xfId="0"/>
    <xf numFmtId="0" fontId="0" fillId="0" borderId="3" xfId="0" applyBorder="1"/>
    <xf numFmtId="0" fontId="0" fillId="0" borderId="38" xfId="0" applyBorder="1"/>
    <xf numFmtId="0" fontId="0" fillId="0" borderId="135" xfId="0" applyBorder="1"/>
    <xf numFmtId="0" fontId="0" fillId="0" borderId="27" xfId="0" applyBorder="1"/>
    <xf numFmtId="0" fontId="8" fillId="0" borderId="177" xfId="0" applyFont="1" applyBorder="1" applyAlignment="1">
      <alignment horizontal="center" vertical="center" wrapText="1" shrinkToFit="1"/>
    </xf>
    <xf numFmtId="0" fontId="8" fillId="0" borderId="182" xfId="0" applyFont="1" applyBorder="1" applyAlignment="1">
      <alignment horizontal="center" vertical="center" shrinkToFit="1"/>
    </xf>
    <xf numFmtId="0" fontId="17" fillId="0" borderId="169" xfId="0" applyFont="1" applyBorder="1" applyAlignment="1">
      <alignment horizontal="center" vertical="center"/>
    </xf>
    <xf numFmtId="180" fontId="23" fillId="0" borderId="58" xfId="0" applyNumberFormat="1" applyFont="1" applyBorder="1" applyAlignment="1" applyProtection="1">
      <alignment vertical="center"/>
      <protection locked="0"/>
    </xf>
    <xf numFmtId="180" fontId="0" fillId="0" borderId="59" xfId="0" applyNumberFormat="1" applyBorder="1" applyAlignment="1" applyProtection="1">
      <alignment vertical="center"/>
      <protection locked="0"/>
    </xf>
    <xf numFmtId="0" fontId="17" fillId="0" borderId="177" xfId="0" applyFont="1" applyBorder="1" applyAlignment="1">
      <alignment horizontal="distributed" vertical="center" indent="2"/>
    </xf>
    <xf numFmtId="0" fontId="17" fillId="0" borderId="184" xfId="0" applyFont="1" applyBorder="1" applyAlignment="1">
      <alignment horizontal="distributed" vertical="center" indent="2"/>
    </xf>
    <xf numFmtId="0" fontId="17" fillId="0" borderId="168" xfId="0" applyFont="1" applyBorder="1" applyAlignment="1">
      <alignment horizontal="distributed" vertical="center" indent="2"/>
    </xf>
    <xf numFmtId="0" fontId="23" fillId="0" borderId="114" xfId="0" applyFont="1" applyBorder="1" applyAlignment="1" applyProtection="1">
      <alignment vertical="center"/>
      <protection locked="0"/>
    </xf>
    <xf numFmtId="0" fontId="23" fillId="0" borderId="34" xfId="0" applyFont="1" applyBorder="1" applyAlignment="1" applyProtection="1">
      <alignment vertical="center"/>
      <protection locked="0"/>
    </xf>
    <xf numFmtId="0" fontId="23" fillId="0" borderId="54" xfId="0" applyFont="1" applyBorder="1" applyAlignment="1" applyProtection="1">
      <alignment vertical="center"/>
      <protection locked="0"/>
    </xf>
    <xf numFmtId="0" fontId="17" fillId="0" borderId="183" xfId="0" applyFont="1" applyBorder="1" applyAlignment="1">
      <alignment horizontal="center" vertical="center"/>
    </xf>
    <xf numFmtId="0" fontId="17" fillId="0" borderId="184" xfId="0" applyFont="1" applyBorder="1" applyAlignment="1">
      <alignment horizontal="center" vertical="center"/>
    </xf>
    <xf numFmtId="0" fontId="17" fillId="0" borderId="178" xfId="0" applyFont="1" applyBorder="1" applyAlignment="1">
      <alignment horizontal="center" vertical="center"/>
    </xf>
    <xf numFmtId="179" fontId="53" fillId="0" borderId="185" xfId="0" applyNumberFormat="1" applyFont="1" applyBorder="1" applyAlignment="1" applyProtection="1">
      <alignment horizontal="left" vertical="center" indent="2"/>
      <protection locked="0"/>
    </xf>
    <xf numFmtId="179" fontId="53" fillId="0" borderId="201" xfId="0" applyNumberFormat="1" applyFont="1" applyBorder="1" applyAlignment="1" applyProtection="1">
      <alignment horizontal="left" vertical="center" indent="2"/>
      <protection locked="0"/>
    </xf>
    <xf numFmtId="179" fontId="53" fillId="0" borderId="33" xfId="0" applyNumberFormat="1" applyFont="1" applyBorder="1" applyAlignment="1" applyProtection="1">
      <alignment horizontal="left" vertical="center" indent="2"/>
      <protection locked="0"/>
    </xf>
    <xf numFmtId="179" fontId="53" fillId="0" borderId="194" xfId="0" applyNumberFormat="1" applyFont="1" applyBorder="1" applyAlignment="1" applyProtection="1">
      <alignment horizontal="left" vertical="center" indent="2"/>
      <protection locked="0"/>
    </xf>
    <xf numFmtId="179" fontId="53" fillId="0" borderId="39" xfId="0" applyNumberFormat="1" applyFont="1" applyBorder="1" applyAlignment="1" applyProtection="1">
      <alignment horizontal="left" vertical="center" indent="2"/>
      <protection locked="0"/>
    </xf>
    <xf numFmtId="179" fontId="53" fillId="0" borderId="56" xfId="0" applyNumberFormat="1" applyFont="1" applyBorder="1" applyAlignment="1" applyProtection="1">
      <alignment horizontal="left" vertical="center" indent="2"/>
      <protection locked="0"/>
    </xf>
    <xf numFmtId="180" fontId="0" fillId="0" borderId="33" xfId="0" applyNumberFormat="1" applyBorder="1" applyAlignment="1" applyProtection="1">
      <alignment vertical="center"/>
      <protection locked="0"/>
    </xf>
    <xf numFmtId="180" fontId="1" fillId="0" borderId="33" xfId="0" applyNumberFormat="1" applyFont="1" applyBorder="1" applyAlignment="1" applyProtection="1">
      <alignment vertical="center"/>
      <protection locked="0"/>
    </xf>
    <xf numFmtId="180" fontId="1" fillId="0" borderId="194" xfId="0" applyNumberFormat="1" applyFont="1" applyBorder="1" applyAlignment="1" applyProtection="1">
      <alignment vertical="center"/>
      <protection locked="0"/>
    </xf>
    <xf numFmtId="180" fontId="0" fillId="0" borderId="62" xfId="0" applyNumberFormat="1" applyBorder="1" applyAlignment="1" applyProtection="1">
      <alignment vertical="center"/>
      <protection locked="0"/>
    </xf>
    <xf numFmtId="180" fontId="1" fillId="0" borderId="62" xfId="0" applyNumberFormat="1" applyFont="1" applyBorder="1" applyAlignment="1" applyProtection="1">
      <alignment vertical="center"/>
      <protection locked="0"/>
    </xf>
    <xf numFmtId="180" fontId="1" fillId="0" borderId="58" xfId="0" applyNumberFormat="1" applyFont="1" applyBorder="1" applyAlignment="1" applyProtection="1">
      <alignment vertical="center"/>
      <protection locked="0"/>
    </xf>
    <xf numFmtId="0" fontId="17" fillId="0" borderId="177" xfId="0" applyFont="1" applyBorder="1" applyAlignment="1">
      <alignment horizontal="center" vertical="center" wrapText="1"/>
    </xf>
    <xf numFmtId="0" fontId="17" fillId="0" borderId="168" xfId="0" applyFont="1" applyBorder="1" applyAlignment="1">
      <alignment horizontal="center" vertical="center"/>
    </xf>
    <xf numFmtId="180" fontId="26" fillId="0" borderId="54" xfId="0" applyNumberFormat="1" applyFont="1" applyBorder="1" applyAlignment="1" applyProtection="1">
      <alignment vertical="center"/>
      <protection locked="0"/>
    </xf>
    <xf numFmtId="180" fontId="26" fillId="0" borderId="55" xfId="0" applyNumberFormat="1" applyFont="1" applyBorder="1" applyAlignment="1" applyProtection="1">
      <alignment vertical="center"/>
      <protection locked="0"/>
    </xf>
    <xf numFmtId="180" fontId="26" fillId="0" borderId="58" xfId="0" applyNumberFormat="1" applyFont="1" applyBorder="1" applyAlignment="1" applyProtection="1">
      <alignment vertical="center"/>
      <protection locked="0"/>
    </xf>
    <xf numFmtId="180" fontId="26" fillId="0" borderId="59" xfId="0" applyNumberFormat="1" applyFont="1" applyBorder="1" applyAlignment="1" applyProtection="1">
      <alignment vertical="center"/>
      <protection locked="0"/>
    </xf>
    <xf numFmtId="0" fontId="0" fillId="0" borderId="186" xfId="0" applyBorder="1" applyAlignment="1" applyProtection="1">
      <alignment horizontal="center" vertical="center" shrinkToFit="1"/>
      <protection locked="0"/>
    </xf>
    <xf numFmtId="0" fontId="1" fillId="0" borderId="187" xfId="0" applyFont="1" applyBorder="1" applyAlignment="1" applyProtection="1">
      <alignment horizontal="center" vertical="center" shrinkToFit="1"/>
      <protection locked="0"/>
    </xf>
    <xf numFmtId="0" fontId="17" fillId="0" borderId="169" xfId="0" applyFont="1" applyBorder="1" applyAlignment="1">
      <alignment horizontal="center" vertical="center" wrapText="1"/>
    </xf>
    <xf numFmtId="3" fontId="53" fillId="0" borderId="54" xfId="0" applyNumberFormat="1" applyFont="1" applyBorder="1" applyAlignment="1" applyProtection="1">
      <alignment horizontal="center" vertical="center"/>
      <protection locked="0"/>
    </xf>
    <xf numFmtId="3" fontId="53" fillId="0" borderId="55" xfId="0" applyNumberFormat="1" applyFont="1" applyBorder="1" applyAlignment="1" applyProtection="1">
      <alignment horizontal="center" vertical="center"/>
      <protection locked="0"/>
    </xf>
    <xf numFmtId="3" fontId="53" fillId="0" borderId="58" xfId="0" applyNumberFormat="1" applyFont="1" applyBorder="1" applyAlignment="1" applyProtection="1">
      <alignment horizontal="center" vertical="center"/>
      <protection locked="0"/>
    </xf>
    <xf numFmtId="3" fontId="53" fillId="0" borderId="59" xfId="0" applyNumberFormat="1" applyFont="1" applyBorder="1" applyAlignment="1" applyProtection="1">
      <alignment horizontal="center" vertical="center"/>
      <protection locked="0"/>
    </xf>
    <xf numFmtId="0" fontId="17" fillId="0" borderId="177" xfId="0" applyFont="1" applyBorder="1" applyAlignment="1">
      <alignment horizontal="center" vertical="center"/>
    </xf>
    <xf numFmtId="0" fontId="26" fillId="0" borderId="29" xfId="0" applyFont="1" applyBorder="1" applyAlignment="1">
      <alignment horizontal="center" vertical="center"/>
    </xf>
    <xf numFmtId="180" fontId="1" fillId="0" borderId="176" xfId="0" applyNumberFormat="1" applyFont="1" applyBorder="1" applyAlignment="1" applyProtection="1">
      <alignment vertical="center"/>
      <protection locked="0"/>
    </xf>
    <xf numFmtId="180" fontId="1" fillId="0" borderId="196" xfId="0" applyNumberFormat="1" applyFont="1" applyBorder="1" applyAlignment="1" applyProtection="1">
      <alignment vertical="center"/>
      <protection locked="0"/>
    </xf>
    <xf numFmtId="180" fontId="24" fillId="0" borderId="33" xfId="0" applyNumberFormat="1" applyFont="1" applyBorder="1" applyAlignment="1" applyProtection="1">
      <alignment vertical="center"/>
      <protection locked="0"/>
    </xf>
    <xf numFmtId="180" fontId="24" fillId="0" borderId="194" xfId="0" applyNumberFormat="1" applyFont="1" applyBorder="1" applyAlignment="1" applyProtection="1">
      <alignment vertical="center"/>
      <protection locked="0"/>
    </xf>
    <xf numFmtId="0" fontId="2" fillId="0" borderId="0" xfId="1" applyAlignment="1" applyProtection="1">
      <alignment horizontal="left" vertical="top"/>
    </xf>
    <xf numFmtId="0" fontId="0" fillId="0" borderId="0" xfId="0" applyAlignment="1">
      <alignment horizontal="left"/>
    </xf>
    <xf numFmtId="0" fontId="22" fillId="3" borderId="0" xfId="0" applyFont="1" applyFill="1" applyAlignment="1">
      <alignment horizontal="center"/>
    </xf>
    <xf numFmtId="178" fontId="0" fillId="0" borderId="186" xfId="0" applyNumberFormat="1" applyBorder="1" applyAlignment="1" applyProtection="1">
      <alignment horizontal="center" vertical="center" shrinkToFit="1"/>
      <protection locked="0"/>
    </xf>
    <xf numFmtId="178" fontId="0" fillId="0" borderId="188" xfId="0" applyNumberFormat="1" applyBorder="1" applyAlignment="1" applyProtection="1">
      <alignment horizontal="center" vertical="center" shrinkToFit="1"/>
      <protection locked="0"/>
    </xf>
    <xf numFmtId="0" fontId="1" fillId="0" borderId="189" xfId="0" applyFont="1" applyBorder="1" applyAlignment="1" applyProtection="1">
      <alignment horizontal="center" vertical="center" shrinkToFit="1"/>
      <protection locked="0"/>
    </xf>
    <xf numFmtId="0" fontId="101" fillId="0" borderId="58" xfId="0" applyFont="1" applyBorder="1" applyAlignment="1" applyProtection="1">
      <alignment vertical="center" shrinkToFit="1"/>
      <protection locked="0"/>
    </xf>
    <xf numFmtId="0" fontId="101" fillId="0" borderId="59" xfId="0" applyFont="1" applyBorder="1" applyAlignment="1">
      <alignment vertical="center"/>
    </xf>
    <xf numFmtId="0" fontId="101" fillId="0" borderId="54" xfId="0" applyFont="1" applyBorder="1" applyProtection="1">
      <protection locked="0"/>
    </xf>
    <xf numFmtId="0" fontId="101" fillId="0" borderId="55" xfId="0" applyFont="1" applyBorder="1"/>
    <xf numFmtId="180" fontId="23" fillId="0" borderId="19" xfId="0" applyNumberFormat="1" applyFont="1" applyBorder="1" applyAlignment="1" applyProtection="1">
      <alignment vertical="center"/>
      <protection locked="0"/>
    </xf>
    <xf numFmtId="180" fontId="0" fillId="0" borderId="0" xfId="0" applyNumberFormat="1" applyAlignment="1" applyProtection="1">
      <alignment vertical="center"/>
      <protection locked="0"/>
    </xf>
    <xf numFmtId="49" fontId="23" fillId="0" borderId="33" xfId="0" applyNumberFormat="1" applyFont="1" applyBorder="1" applyAlignment="1" applyProtection="1">
      <alignment horizontal="center" vertical="center"/>
      <protection locked="0"/>
    </xf>
    <xf numFmtId="49" fontId="23" fillId="0" borderId="39" xfId="0" applyNumberFormat="1" applyFont="1" applyBorder="1" applyAlignment="1" applyProtection="1">
      <alignment horizontal="center" vertical="center"/>
      <protection locked="0"/>
    </xf>
    <xf numFmtId="180" fontId="23" fillId="0" borderId="33" xfId="0" applyNumberFormat="1" applyFont="1" applyBorder="1" applyAlignment="1" applyProtection="1">
      <alignment vertical="center"/>
      <protection locked="0"/>
    </xf>
    <xf numFmtId="180" fontId="23" fillId="0" borderId="194" xfId="0" applyNumberFormat="1" applyFont="1" applyBorder="1" applyAlignment="1" applyProtection="1">
      <alignment vertical="center"/>
      <protection locked="0"/>
    </xf>
    <xf numFmtId="180" fontId="23" fillId="0" borderId="179" xfId="0" applyNumberFormat="1" applyFont="1" applyBorder="1" applyAlignment="1" applyProtection="1">
      <alignment vertical="center"/>
      <protection locked="0"/>
    </xf>
    <xf numFmtId="180" fontId="23" fillId="0" borderId="200" xfId="0" applyNumberFormat="1" applyFont="1" applyBorder="1" applyAlignment="1" applyProtection="1">
      <alignment vertical="center"/>
      <protection locked="0"/>
    </xf>
    <xf numFmtId="0" fontId="17" fillId="0" borderId="180" xfId="0" applyFont="1" applyBorder="1" applyAlignment="1">
      <alignment horizontal="center" vertical="center" wrapText="1" shrinkToFit="1"/>
    </xf>
    <xf numFmtId="0" fontId="17" fillId="0" borderId="168" xfId="0" applyFont="1" applyBorder="1" applyAlignment="1">
      <alignment horizontal="center" vertical="center" shrinkToFit="1"/>
    </xf>
    <xf numFmtId="178" fontId="54" fillId="0" borderId="61" xfId="0" applyNumberFormat="1" applyFont="1" applyBorder="1" applyAlignment="1" applyProtection="1">
      <alignment horizontal="center" vertical="center"/>
      <protection locked="0"/>
    </xf>
    <xf numFmtId="178" fontId="54" fillId="0" borderId="1" xfId="0" applyNumberFormat="1" applyFont="1" applyBorder="1" applyAlignment="1" applyProtection="1">
      <alignment horizontal="center" vertical="center"/>
      <protection locked="0"/>
    </xf>
    <xf numFmtId="178" fontId="54" fillId="0" borderId="134" xfId="0" applyNumberFormat="1" applyFont="1" applyBorder="1" applyAlignment="1" applyProtection="1">
      <alignment horizontal="center" vertical="center"/>
      <protection locked="0"/>
    </xf>
    <xf numFmtId="178" fontId="54" fillId="0" borderId="58" xfId="0" applyNumberFormat="1" applyFont="1" applyBorder="1" applyAlignment="1" applyProtection="1">
      <alignment horizontal="center" vertical="center"/>
      <protection locked="0"/>
    </xf>
    <xf numFmtId="178" fontId="54" fillId="0" borderId="59" xfId="0" applyNumberFormat="1" applyFont="1" applyBorder="1" applyAlignment="1" applyProtection="1">
      <alignment horizontal="center" vertical="center"/>
      <protection locked="0"/>
    </xf>
    <xf numFmtId="178" fontId="54" fillId="0" borderId="111" xfId="0" applyNumberFormat="1" applyFont="1" applyBorder="1" applyAlignment="1" applyProtection="1">
      <alignment horizontal="center" vertical="center"/>
      <protection locked="0"/>
    </xf>
    <xf numFmtId="0" fontId="17" fillId="0" borderId="54" xfId="0" applyFont="1" applyBorder="1" applyAlignment="1">
      <alignment horizontal="center" vertical="center"/>
    </xf>
    <xf numFmtId="0" fontId="17" fillId="0" borderId="114" xfId="0" applyFont="1" applyBorder="1" applyAlignment="1">
      <alignment horizontal="center" vertical="center"/>
    </xf>
    <xf numFmtId="0" fontId="17" fillId="0" borderId="181" xfId="0" applyFont="1" applyBorder="1" applyAlignment="1">
      <alignment horizontal="center" vertical="center"/>
    </xf>
    <xf numFmtId="0" fontId="17" fillId="0" borderId="104" xfId="0" applyFont="1" applyBorder="1" applyAlignment="1">
      <alignment horizontal="center" vertical="center"/>
    </xf>
    <xf numFmtId="49" fontId="23" fillId="0" borderId="54" xfId="0" applyNumberFormat="1" applyFont="1" applyBorder="1" applyAlignment="1" applyProtection="1">
      <alignment horizontal="center" vertical="center"/>
      <protection locked="0"/>
    </xf>
    <xf numFmtId="49" fontId="23" fillId="0" borderId="55" xfId="0" applyNumberFormat="1" applyFont="1" applyBorder="1" applyAlignment="1" applyProtection="1">
      <alignment horizontal="center" vertical="center"/>
      <protection locked="0"/>
    </xf>
    <xf numFmtId="49" fontId="23" fillId="0" borderId="60" xfId="0" applyNumberFormat="1" applyFont="1" applyBorder="1" applyAlignment="1" applyProtection="1">
      <alignment horizontal="center" vertical="center"/>
      <protection locked="0"/>
    </xf>
    <xf numFmtId="49" fontId="23" fillId="0" borderId="181" xfId="0" applyNumberFormat="1" applyFont="1" applyBorder="1" applyAlignment="1" applyProtection="1">
      <alignment horizontal="center" vertical="center"/>
      <protection locked="0"/>
    </xf>
    <xf numFmtId="49" fontId="23" fillId="0" borderId="135" xfId="0" applyNumberFormat="1" applyFont="1" applyBorder="1" applyAlignment="1" applyProtection="1">
      <alignment horizontal="center" vertical="center"/>
      <protection locked="0"/>
    </xf>
    <xf numFmtId="49" fontId="23" fillId="0" borderId="202" xfId="0" applyNumberFormat="1" applyFont="1" applyBorder="1" applyAlignment="1" applyProtection="1">
      <alignment horizontal="center" vertical="center"/>
      <protection locked="0"/>
    </xf>
    <xf numFmtId="0" fontId="82" fillId="0" borderId="170" xfId="0" applyFont="1" applyBorder="1" applyAlignment="1">
      <alignment horizontal="center" vertical="center" textRotation="255"/>
    </xf>
    <xf numFmtId="0" fontId="82" fillId="0" borderId="73" xfId="0" applyFont="1" applyBorder="1" applyAlignment="1">
      <alignment horizontal="center" vertical="center" textRotation="255"/>
    </xf>
    <xf numFmtId="0" fontId="82" fillId="0" borderId="171" xfId="0" applyFont="1" applyBorder="1" applyAlignment="1">
      <alignment horizontal="center" vertical="center" textRotation="255"/>
    </xf>
    <xf numFmtId="0" fontId="82" fillId="0" borderId="62" xfId="0" applyFont="1" applyBorder="1" applyAlignment="1">
      <alignment horizontal="center" vertical="center" shrinkToFit="1"/>
    </xf>
    <xf numFmtId="0" fontId="82" fillId="0" borderId="33" xfId="0" applyFont="1" applyBorder="1" applyAlignment="1">
      <alignment horizontal="center" vertical="center" shrinkToFit="1"/>
    </xf>
    <xf numFmtId="0" fontId="82" fillId="0" borderId="76" xfId="0" applyFont="1" applyBorder="1" applyAlignment="1">
      <alignment horizontal="center" vertical="center" shrinkToFit="1"/>
    </xf>
    <xf numFmtId="0" fontId="82" fillId="0" borderId="46" xfId="0" applyFont="1" applyBorder="1" applyAlignment="1">
      <alignment horizontal="center" vertical="center" shrinkToFit="1"/>
    </xf>
    <xf numFmtId="0" fontId="80" fillId="0" borderId="172" xfId="0" applyFont="1" applyBorder="1" applyAlignment="1">
      <alignment horizontal="center" vertical="center" shrinkToFit="1"/>
    </xf>
    <xf numFmtId="0" fontId="80" fillId="0" borderId="75" xfId="0" applyFont="1" applyBorder="1" applyAlignment="1">
      <alignment horizontal="center" vertical="center" shrinkToFit="1"/>
    </xf>
    <xf numFmtId="0" fontId="80" fillId="0" borderId="175" xfId="0" applyFont="1" applyBorder="1" applyAlignment="1">
      <alignment horizontal="center" vertical="center"/>
    </xf>
    <xf numFmtId="0" fontId="80" fillId="0" borderId="170" xfId="0" applyFont="1" applyBorder="1" applyAlignment="1">
      <alignment horizontal="center" vertical="center"/>
    </xf>
    <xf numFmtId="0" fontId="20" fillId="0" borderId="174" xfId="0" applyFont="1" applyBorder="1" applyAlignment="1">
      <alignment horizontal="center" vertical="center" wrapText="1"/>
    </xf>
    <xf numFmtId="0" fontId="0" fillId="0" borderId="173" xfId="0" applyBorder="1" applyAlignment="1">
      <alignment horizontal="center" vertical="center" wrapText="1"/>
    </xf>
    <xf numFmtId="0" fontId="24" fillId="0" borderId="151" xfId="0" applyFont="1" applyBorder="1" applyAlignment="1">
      <alignment horizontal="center" vertical="center"/>
    </xf>
    <xf numFmtId="0" fontId="24" fillId="0" borderId="1" xfId="0" applyFont="1" applyBorder="1" applyAlignment="1">
      <alignment horizontal="center" vertical="center"/>
    </xf>
    <xf numFmtId="0" fontId="24" fillId="0" borderId="134" xfId="0" applyFont="1" applyBorder="1" applyAlignment="1">
      <alignment horizontal="center" vertical="center"/>
    </xf>
    <xf numFmtId="0" fontId="24" fillId="0" borderId="38" xfId="0" applyFont="1" applyBorder="1" applyAlignment="1">
      <alignment horizontal="center" vertical="center"/>
    </xf>
    <xf numFmtId="0" fontId="24" fillId="0" borderId="135" xfId="0" applyFont="1" applyBorder="1" applyAlignment="1">
      <alignment horizontal="center" vertical="center"/>
    </xf>
    <xf numFmtId="0" fontId="24" fillId="0" borderId="104" xfId="0" applyFont="1" applyBorder="1" applyAlignment="1">
      <alignment horizontal="center" vertical="center"/>
    </xf>
    <xf numFmtId="0" fontId="18" fillId="3" borderId="0" xfId="0" applyFont="1" applyFill="1" applyAlignment="1">
      <alignment horizontal="center" vertical="center"/>
    </xf>
    <xf numFmtId="0" fontId="80" fillId="0" borderId="33" xfId="0" applyFont="1" applyBorder="1" applyAlignment="1">
      <alignment horizontal="center" vertical="center"/>
    </xf>
    <xf numFmtId="0" fontId="20" fillId="0" borderId="34" xfId="0" applyFont="1" applyBorder="1" applyAlignment="1">
      <alignment horizontal="center" vertical="center" wrapText="1"/>
    </xf>
    <xf numFmtId="0" fontId="0" fillId="0" borderId="35" xfId="0" applyBorder="1" applyAlignment="1">
      <alignment horizontal="center" vertical="center" wrapText="1"/>
    </xf>
    <xf numFmtId="0" fontId="0" fillId="0" borderId="62" xfId="0" applyBorder="1" applyAlignment="1">
      <alignment horizontal="center" vertical="center" wrapText="1"/>
    </xf>
    <xf numFmtId="0" fontId="80" fillId="0" borderId="39" xfId="0" applyFont="1" applyBorder="1" applyAlignment="1">
      <alignment horizontal="center" vertical="center"/>
    </xf>
    <xf numFmtId="0" fontId="20" fillId="0" borderId="21" xfId="0" applyFont="1" applyBorder="1" applyAlignment="1">
      <alignment horizontal="center" vertical="center" wrapText="1"/>
    </xf>
    <xf numFmtId="0" fontId="20" fillId="0" borderId="76" xfId="0" applyFont="1" applyBorder="1" applyAlignment="1">
      <alignment horizontal="center" vertical="center" wrapText="1"/>
    </xf>
    <xf numFmtId="0" fontId="47" fillId="0" borderId="0" xfId="0" applyFont="1" applyAlignment="1">
      <alignment horizontal="left" vertical="top" wrapText="1"/>
    </xf>
    <xf numFmtId="0" fontId="0" fillId="0" borderId="0" xfId="0" applyAlignment="1">
      <alignment horizontal="left" vertical="top" wrapText="1"/>
    </xf>
    <xf numFmtId="0" fontId="20" fillId="0" borderId="0" xfId="0" applyFont="1" applyAlignment="1">
      <alignment vertical="top"/>
    </xf>
    <xf numFmtId="0" fontId="80" fillId="0" borderId="45" xfId="0" applyFont="1" applyBorder="1" applyAlignment="1">
      <alignment horizontal="center" vertical="center"/>
    </xf>
    <xf numFmtId="0" fontId="80" fillId="0" borderId="47" xfId="0" applyFont="1" applyBorder="1" applyAlignment="1">
      <alignment horizontal="center" vertical="center"/>
    </xf>
    <xf numFmtId="0" fontId="80" fillId="0" borderId="62" xfId="0" applyFont="1" applyBorder="1" applyAlignment="1">
      <alignment horizontal="center" vertical="center"/>
    </xf>
    <xf numFmtId="0" fontId="80" fillId="0" borderId="176" xfId="0" applyFont="1" applyBorder="1" applyAlignment="1">
      <alignment horizontal="center" vertical="center"/>
    </xf>
    <xf numFmtId="0" fontId="80" fillId="0" borderId="151" xfId="0" applyFont="1" applyBorder="1" applyAlignment="1">
      <alignment horizontal="center" vertical="center"/>
    </xf>
    <xf numFmtId="0" fontId="80" fillId="0" borderId="1" xfId="0" applyFont="1" applyBorder="1" applyAlignment="1">
      <alignment horizontal="center" vertical="center"/>
    </xf>
    <xf numFmtId="0" fontId="80" fillId="0" borderId="2" xfId="0" applyFont="1" applyBorder="1" applyAlignment="1">
      <alignment horizontal="center" vertical="center"/>
    </xf>
    <xf numFmtId="0" fontId="80" fillId="0" borderId="38" xfId="0" applyFont="1" applyBorder="1" applyAlignment="1">
      <alignment horizontal="center" vertical="center"/>
    </xf>
    <xf numFmtId="0" fontId="80" fillId="0" borderId="135" xfId="0" applyFont="1" applyBorder="1" applyAlignment="1">
      <alignment horizontal="center" vertical="center"/>
    </xf>
    <xf numFmtId="0" fontId="80" fillId="0" borderId="27" xfId="0" applyFont="1" applyBorder="1" applyAlignment="1">
      <alignment horizontal="center" vertical="center"/>
    </xf>
    <xf numFmtId="0" fontId="20" fillId="0" borderId="49" xfId="0" applyFont="1" applyBorder="1" applyAlignment="1">
      <alignment horizontal="center" vertical="center"/>
    </xf>
    <xf numFmtId="0" fontId="20" fillId="0" borderId="76" xfId="0" applyFont="1" applyBorder="1" applyAlignment="1">
      <alignment horizontal="center" vertical="center"/>
    </xf>
    <xf numFmtId="0" fontId="80" fillId="0" borderId="49" xfId="0" applyFont="1" applyBorder="1" applyAlignment="1">
      <alignment horizontal="center" vertical="center"/>
    </xf>
    <xf numFmtId="0" fontId="80" fillId="0" borderId="76" xfId="0" applyFont="1" applyBorder="1" applyAlignment="1">
      <alignment horizontal="center" vertical="center"/>
    </xf>
    <xf numFmtId="0" fontId="80" fillId="0" borderId="130" xfId="0" applyFont="1" applyBorder="1" applyAlignment="1">
      <alignment horizontal="center" vertical="center" shrinkToFit="1"/>
    </xf>
    <xf numFmtId="0" fontId="80" fillId="0" borderId="50" xfId="0" applyFont="1" applyBorder="1" applyAlignment="1">
      <alignment horizontal="center" vertical="center" shrinkToFit="1"/>
    </xf>
    <xf numFmtId="49" fontId="47" fillId="0" borderId="0" xfId="0" applyNumberFormat="1" applyFont="1" applyAlignment="1">
      <alignment horizontal="left" vertical="top" wrapText="1"/>
    </xf>
    <xf numFmtId="0" fontId="20" fillId="0" borderId="175" xfId="0" applyFont="1" applyBorder="1" applyAlignment="1">
      <alignment horizontal="center" vertical="center"/>
    </xf>
    <xf numFmtId="0" fontId="20" fillId="0" borderId="170" xfId="0" applyFont="1" applyBorder="1" applyAlignment="1">
      <alignment horizontal="center" vertical="center"/>
    </xf>
    <xf numFmtId="0" fontId="20" fillId="0" borderId="130" xfId="0" applyFont="1" applyBorder="1" applyAlignment="1">
      <alignment horizontal="center" vertical="center"/>
    </xf>
    <xf numFmtId="0" fontId="20" fillId="0" borderId="50" xfId="0" applyFont="1" applyBorder="1" applyAlignment="1">
      <alignment horizontal="center" vertical="center"/>
    </xf>
    <xf numFmtId="0" fontId="20" fillId="0" borderId="174" xfId="0" applyFont="1" applyBorder="1" applyAlignment="1">
      <alignment horizontal="center" vertical="center"/>
    </xf>
    <xf numFmtId="0" fontId="20" fillId="0" borderId="62" xfId="0" applyFont="1" applyBorder="1" applyAlignment="1">
      <alignment horizontal="center" vertical="center"/>
    </xf>
    <xf numFmtId="0" fontId="20" fillId="0" borderId="172" xfId="0" applyFont="1" applyBorder="1" applyAlignment="1">
      <alignment horizontal="center" vertical="center"/>
    </xf>
    <xf numFmtId="0" fontId="20" fillId="0" borderId="75" xfId="0" applyFont="1" applyBorder="1" applyAlignment="1">
      <alignment horizontal="center" vertical="center"/>
    </xf>
    <xf numFmtId="0" fontId="20" fillId="0" borderId="34" xfId="0" applyFont="1" applyBorder="1" applyAlignment="1">
      <alignment horizontal="center" vertical="center"/>
    </xf>
    <xf numFmtId="0" fontId="20" fillId="0" borderId="173" xfId="0" applyFont="1" applyBorder="1" applyAlignment="1">
      <alignment horizontal="center" vertical="center"/>
    </xf>
    <xf numFmtId="0" fontId="80" fillId="0" borderId="71" xfId="0" applyFont="1" applyBorder="1" applyAlignment="1">
      <alignment horizontal="center" vertical="center"/>
    </xf>
    <xf numFmtId="0" fontId="80" fillId="0" borderId="73" xfId="0" applyFont="1" applyBorder="1" applyAlignment="1">
      <alignment horizontal="center" vertical="center"/>
    </xf>
    <xf numFmtId="0" fontId="24" fillId="0" borderId="20" xfId="0" applyFont="1" applyBorder="1" applyAlignment="1">
      <alignment horizontal="center" vertical="center" textRotation="255"/>
    </xf>
    <xf numFmtId="0" fontId="24" fillId="0" borderId="75" xfId="0" applyFont="1" applyBorder="1" applyAlignment="1">
      <alignment horizontal="center" vertical="center" textRotation="255"/>
    </xf>
    <xf numFmtId="0" fontId="20" fillId="0" borderId="130"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101" xfId="0" applyFont="1" applyBorder="1" applyAlignment="1">
      <alignment horizontal="center" vertical="center" shrinkToFit="1"/>
    </xf>
    <xf numFmtId="0" fontId="20" fillId="0" borderId="190" xfId="0" applyFont="1" applyBorder="1" applyAlignment="1">
      <alignment horizontal="center" vertical="center" shrinkToFit="1"/>
    </xf>
    <xf numFmtId="38" fontId="26" fillId="0" borderId="32" xfId="2" applyFont="1" applyBorder="1" applyAlignment="1" applyProtection="1">
      <alignment horizontal="center" vertical="center" shrinkToFit="1"/>
    </xf>
    <xf numFmtId="38" fontId="26" fillId="0" borderId="3" xfId="2" applyFont="1" applyBorder="1" applyAlignment="1" applyProtection="1">
      <alignment horizontal="center" vertical="center" shrinkToFit="1"/>
    </xf>
    <xf numFmtId="38" fontId="26" fillId="0" borderId="191" xfId="2" applyFont="1" applyBorder="1" applyAlignment="1" applyProtection="1">
      <alignment horizontal="center" vertical="center" shrinkToFit="1"/>
    </xf>
    <xf numFmtId="38" fontId="26" fillId="0" borderId="123" xfId="2" applyFont="1" applyBorder="1" applyAlignment="1" applyProtection="1">
      <alignment horizontal="center" vertical="center" shrinkToFit="1"/>
    </xf>
    <xf numFmtId="181" fontId="20" fillId="0" borderId="66" xfId="0" applyNumberFormat="1" applyFont="1" applyBorder="1" applyAlignment="1">
      <alignment horizontal="center" vertical="center" shrinkToFit="1"/>
    </xf>
    <xf numFmtId="181" fontId="20" fillId="0" borderId="0" xfId="0" applyNumberFormat="1" applyFont="1" applyAlignment="1">
      <alignment horizontal="center" vertical="center" shrinkToFit="1"/>
    </xf>
    <xf numFmtId="181" fontId="20" fillId="0" borderId="3" xfId="0" applyNumberFormat="1" applyFont="1" applyBorder="1" applyAlignment="1">
      <alignment horizontal="center" vertical="center" shrinkToFit="1"/>
    </xf>
    <xf numFmtId="181" fontId="20" fillId="0" borderId="41" xfId="0" applyNumberFormat="1" applyFont="1" applyBorder="1" applyAlignment="1">
      <alignment horizontal="center" vertical="center" shrinkToFit="1"/>
    </xf>
    <xf numFmtId="181" fontId="20" fillId="0" borderId="42" xfId="0" applyNumberFormat="1" applyFont="1" applyBorder="1" applyAlignment="1">
      <alignment horizontal="center" vertical="center" shrinkToFit="1"/>
    </xf>
    <xf numFmtId="181" fontId="20" fillId="0" borderId="123" xfId="0" applyNumberFormat="1"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0" xfId="0" applyFont="1" applyAlignment="1">
      <alignment horizontal="center" vertical="center" shrinkToFit="1"/>
    </xf>
    <xf numFmtId="0" fontId="24" fillId="0" borderId="129" xfId="0" applyFont="1" applyBorder="1" applyAlignment="1">
      <alignment horizontal="center" vertical="center" shrinkToFit="1"/>
    </xf>
    <xf numFmtId="0" fontId="24" fillId="0" borderId="191"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192"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191"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123" xfId="0" applyFont="1" applyBorder="1" applyAlignment="1">
      <alignment horizontal="center" vertical="center" shrinkToFit="1"/>
    </xf>
    <xf numFmtId="0" fontId="58" fillId="0" borderId="161" xfId="0" applyFont="1" applyBorder="1" applyAlignment="1">
      <alignment horizontal="center" vertical="center" textRotation="255" shrinkToFit="1"/>
    </xf>
    <xf numFmtId="0" fontId="58" fillId="0" borderId="162" xfId="0" applyFont="1" applyBorder="1" applyAlignment="1">
      <alignment horizontal="center" vertical="center" textRotation="255" shrinkToFit="1"/>
    </xf>
    <xf numFmtId="0" fontId="58" fillId="0" borderId="163" xfId="0" applyFont="1" applyBorder="1" applyAlignment="1">
      <alignment horizontal="center" vertical="center" textRotation="255" shrinkToFit="1"/>
    </xf>
    <xf numFmtId="0" fontId="20" fillId="0" borderId="129" xfId="0" applyFont="1" applyBorder="1" applyAlignment="1">
      <alignment horizontal="center" vertical="center" shrinkToFit="1"/>
    </xf>
    <xf numFmtId="0" fontId="20" fillId="0" borderId="192" xfId="0" applyFont="1" applyBorder="1" applyAlignment="1">
      <alignment horizontal="center" vertical="center" shrinkToFit="1"/>
    </xf>
    <xf numFmtId="38" fontId="26" fillId="0" borderId="0" xfId="2" applyFont="1" applyBorder="1" applyAlignment="1" applyProtection="1">
      <alignment horizontal="center" vertical="center" shrinkToFit="1"/>
    </xf>
    <xf numFmtId="38" fontId="26" fillId="0" borderId="42" xfId="2" applyFont="1" applyBorder="1" applyAlignment="1" applyProtection="1">
      <alignment horizontal="center" vertical="center" shrinkToFit="1"/>
    </xf>
    <xf numFmtId="0" fontId="85" fillId="0" borderId="161" xfId="0" applyFont="1" applyBorder="1" applyAlignment="1">
      <alignment horizontal="center" vertical="center" textRotation="255" shrinkToFit="1"/>
    </xf>
    <xf numFmtId="0" fontId="0" fillId="0" borderId="162" xfId="0" applyBorder="1" applyAlignment="1">
      <alignment horizontal="center" vertical="center" textRotation="255" shrinkToFit="1"/>
    </xf>
    <xf numFmtId="0" fontId="0" fillId="0" borderId="163" xfId="0" applyBorder="1" applyAlignment="1">
      <alignment horizontal="center" vertical="center" textRotation="255" shrinkToFit="1"/>
    </xf>
    <xf numFmtId="0" fontId="85" fillId="0" borderId="162" xfId="0" applyFont="1" applyBorder="1" applyAlignment="1">
      <alignment horizontal="center" vertical="center" textRotation="255" shrinkToFit="1"/>
    </xf>
    <xf numFmtId="0" fontId="85" fillId="0" borderId="163" xfId="0" applyFont="1" applyBorder="1" applyAlignment="1">
      <alignment horizontal="center" vertical="center" textRotation="255" shrinkToFit="1"/>
    </xf>
    <xf numFmtId="0" fontId="85" fillId="0" borderId="4" xfId="0" applyFont="1" applyBorder="1" applyAlignment="1">
      <alignment vertical="center" shrinkToFit="1"/>
    </xf>
    <xf numFmtId="0" fontId="85" fillId="0" borderId="5" xfId="0" applyFont="1" applyBorder="1" applyAlignment="1">
      <alignment vertical="center" shrinkToFit="1"/>
    </xf>
    <xf numFmtId="0" fontId="85" fillId="0" borderId="41" xfId="0" applyFont="1" applyBorder="1" applyAlignment="1">
      <alignment vertical="center" shrinkToFit="1"/>
    </xf>
    <xf numFmtId="0" fontId="85" fillId="0" borderId="42" xfId="0" applyFont="1" applyBorder="1" applyAlignment="1">
      <alignment vertical="center" shrinkToFit="1"/>
    </xf>
    <xf numFmtId="0" fontId="89" fillId="0" borderId="8" xfId="1" applyFont="1" applyFill="1" applyBorder="1" applyAlignment="1" applyProtection="1">
      <alignment horizontal="center" vertical="center" shrinkToFit="1"/>
    </xf>
    <xf numFmtId="0" fontId="89" fillId="0" borderId="7" xfId="1" applyFont="1" applyFill="1" applyBorder="1" applyAlignment="1" applyProtection="1">
      <alignment horizontal="center" vertical="center" shrinkToFit="1"/>
    </xf>
    <xf numFmtId="0" fontId="0" fillId="0" borderId="0" xfId="0" applyAlignment="1">
      <alignment horizontal="center" vertical="center"/>
    </xf>
    <xf numFmtId="0" fontId="0" fillId="0" borderId="129" xfId="0" applyBorder="1" applyAlignment="1">
      <alignment horizontal="center" vertical="center"/>
    </xf>
    <xf numFmtId="0" fontId="0" fillId="0" borderId="42" xfId="0" applyBorder="1" applyAlignment="1">
      <alignment horizontal="center" vertical="center"/>
    </xf>
    <xf numFmtId="0" fontId="0" fillId="0" borderId="192" xfId="0" applyBorder="1" applyAlignment="1">
      <alignment horizontal="center" vertical="center"/>
    </xf>
    <xf numFmtId="0" fontId="0" fillId="0" borderId="3" xfId="0" applyBorder="1" applyAlignment="1">
      <alignment horizontal="center" vertical="center"/>
    </xf>
    <xf numFmtId="0" fontId="0" fillId="0" borderId="191" xfId="0" applyBorder="1" applyAlignment="1">
      <alignment horizontal="center" vertical="center"/>
    </xf>
    <xf numFmtId="0" fontId="0" fillId="0" borderId="123" xfId="0" applyBorder="1" applyAlignment="1">
      <alignment horizontal="center" vertical="center"/>
    </xf>
    <xf numFmtId="3" fontId="20" fillId="0" borderId="0" xfId="0" applyNumberFormat="1" applyFont="1" applyAlignment="1">
      <alignment horizontal="center" vertical="center" shrinkToFit="1"/>
    </xf>
  </cellXfs>
  <cellStyles count="4">
    <cellStyle name="ハイパーリンク" xfId="1" builtinId="8"/>
    <cellStyle name="桁区切り" xfId="2" builtinId="6"/>
    <cellStyle name="標準" xfId="0" builtinId="0"/>
    <cellStyle name="標準 2" xfId="3" xr:uid="{00000000-0005-0000-0000-000003000000}"/>
  </cellStyles>
  <dxfs count="90">
    <dxf>
      <fill>
        <patternFill>
          <bgColor theme="1"/>
        </patternFill>
      </fill>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ill>
        <patternFill>
          <bgColor theme="1"/>
        </patternFill>
      </fill>
    </dxf>
    <dxf>
      <font>
        <color rgb="FFFF0000"/>
      </font>
    </dxf>
    <dxf>
      <font>
        <color rgb="FF0000FF"/>
      </font>
    </dxf>
    <dxf>
      <font>
        <color rgb="FFFF0000"/>
      </font>
    </dxf>
    <dxf>
      <font>
        <color rgb="FF0000FF"/>
      </font>
    </dxf>
    <dxf>
      <fill>
        <patternFill>
          <bgColor theme="1"/>
        </patternFill>
      </fill>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ill>
        <patternFill>
          <bgColor theme="1"/>
        </patternFill>
      </fill>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ill>
        <patternFill>
          <bgColor theme="1"/>
        </patternFill>
      </fill>
    </dxf>
    <dxf>
      <font>
        <color rgb="FFFF0000"/>
      </font>
    </dxf>
    <dxf>
      <font>
        <color rgb="FF0000FF"/>
      </font>
    </dxf>
    <dxf>
      <font>
        <color rgb="FFFF0000"/>
      </font>
    </dxf>
    <dxf>
      <font>
        <color rgb="FF0000FF"/>
      </font>
    </dxf>
    <dxf>
      <font>
        <color rgb="FFFF0000"/>
      </font>
    </dxf>
    <dxf>
      <font>
        <color rgb="FF0000FF"/>
      </font>
    </dxf>
    <dxf>
      <fill>
        <patternFill>
          <bgColor theme="1"/>
        </patternFill>
      </fill>
    </dxf>
    <dxf>
      <font>
        <condense val="0"/>
        <extend val="0"/>
        <color indexed="12"/>
      </font>
    </dxf>
    <dxf>
      <font>
        <condense val="0"/>
        <extend val="0"/>
        <color indexed="10"/>
      </font>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ill>
        <patternFill>
          <bgColor theme="1"/>
        </patternFill>
      </fill>
    </dxf>
    <dxf>
      <font>
        <color rgb="FFFF0000"/>
      </font>
    </dxf>
    <dxf>
      <font>
        <color rgb="FF0000FF"/>
      </font>
    </dxf>
    <dxf>
      <font>
        <color rgb="FFFF0000"/>
      </font>
    </dxf>
    <dxf>
      <font>
        <color rgb="FF0000FF"/>
      </font>
    </dxf>
    <dxf>
      <font>
        <color theme="0"/>
      </font>
      <fill>
        <patternFill>
          <bgColor theme="1"/>
        </patternFill>
      </fill>
    </dxf>
    <dxf>
      <font>
        <condense val="0"/>
        <extend val="0"/>
        <color indexed="12"/>
      </font>
    </dxf>
    <dxf>
      <font>
        <condense val="0"/>
        <extend val="0"/>
        <color indexed="10"/>
      </font>
    </dxf>
    <dxf>
      <font>
        <color theme="0"/>
      </font>
      <fill>
        <patternFill patternType="gray125">
          <fgColor indexed="64"/>
          <bgColor theme="1"/>
        </patternFill>
      </fill>
    </dxf>
    <dxf>
      <fill>
        <patternFill>
          <bgColor theme="5" tint="0.79998168889431442"/>
        </patternFill>
      </fill>
    </dxf>
    <dxf>
      <fill>
        <patternFill>
          <bgColor theme="5" tint="0.79998168889431442"/>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FFF66"/>
      <color rgb="FFFFE997"/>
      <color rgb="FFFFC1FF"/>
      <color rgb="FFFFB7FF"/>
      <color rgb="FFFFD5FF"/>
      <color rgb="FFFFEBFF"/>
      <color rgb="FFFEC800"/>
      <color rgb="FFFFE175"/>
      <color rgb="FFFFCE19"/>
      <color rgb="FFFFF6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hyperlink" Target="#&#22823;&#30000;!A1"/><Relationship Id="rId13" Type="http://schemas.openxmlformats.org/officeDocument/2006/relationships/hyperlink" Target="#&#31859;&#23376;!A1"/><Relationship Id="rId18" Type="http://schemas.openxmlformats.org/officeDocument/2006/relationships/hyperlink" Target="#&#35199;&#20271;&#12539;&#26085;&#37326;!A1"/><Relationship Id="rId3" Type="http://schemas.openxmlformats.org/officeDocument/2006/relationships/hyperlink" Target="#&#26494;&#27743;&#65298;!A1"/><Relationship Id="rId21" Type="http://schemas.openxmlformats.org/officeDocument/2006/relationships/hyperlink" Target="#&#26368;&#21021;&#12395;...!A1"/><Relationship Id="rId7" Type="http://schemas.openxmlformats.org/officeDocument/2006/relationships/hyperlink" Target="#&#23433;&#26469;!A1"/><Relationship Id="rId12" Type="http://schemas.openxmlformats.org/officeDocument/2006/relationships/hyperlink" Target="#&#20161;&#22810;&#12539;&#39151;&#30707;&#12539;&#38560;&#23696;!A1"/><Relationship Id="rId17" Type="http://schemas.openxmlformats.org/officeDocument/2006/relationships/hyperlink" Target="#&#20489;&#21513;&#12539;&#26481;&#20271;!A1"/><Relationship Id="rId2" Type="http://schemas.openxmlformats.org/officeDocument/2006/relationships/hyperlink" Target="#&#26494;&#27743;&#65297;!A1"/><Relationship Id="rId16" Type="http://schemas.openxmlformats.org/officeDocument/2006/relationships/hyperlink" Target="#&#26032;&#40165;&#21462;&#12539;&#20843;&#38957;&#12539;&#23721;&#32654;!A1"/><Relationship Id="rId20" Type="http://schemas.openxmlformats.org/officeDocument/2006/relationships/hyperlink" Target="#&#30003;&#36796;&#26360;!A1"/><Relationship Id="rId1" Type="http://schemas.openxmlformats.org/officeDocument/2006/relationships/image" Target="../media/image2.emf"/><Relationship Id="rId6" Type="http://schemas.openxmlformats.org/officeDocument/2006/relationships/hyperlink" Target="#&#38642;&#21335;!A1"/><Relationship Id="rId11" Type="http://schemas.openxmlformats.org/officeDocument/2006/relationships/hyperlink" Target="#&#30410;&#30000;&#12539;&#40575;&#36275;&#12539;&#23665;&#21475;!A1"/><Relationship Id="rId5" Type="http://schemas.openxmlformats.org/officeDocument/2006/relationships/hyperlink" Target="#&#20986;&#38642;&#65298;!A1"/><Relationship Id="rId15" Type="http://schemas.openxmlformats.org/officeDocument/2006/relationships/hyperlink" Target="#&#40165;&#21462;!A1"/><Relationship Id="rId10" Type="http://schemas.openxmlformats.org/officeDocument/2006/relationships/hyperlink" Target="#&#27996;&#30000;!A1"/><Relationship Id="rId19" Type="http://schemas.openxmlformats.org/officeDocument/2006/relationships/hyperlink" Target="#&#37009;&#26234;!A1"/><Relationship Id="rId4" Type="http://schemas.openxmlformats.org/officeDocument/2006/relationships/hyperlink" Target="#&#20986;&#38642;&#65297;!A1"/><Relationship Id="rId9" Type="http://schemas.openxmlformats.org/officeDocument/2006/relationships/hyperlink" Target="#&#27743;&#27941;&#12539;&#24195;&#23798;!A1"/><Relationship Id="rId14" Type="http://schemas.openxmlformats.org/officeDocument/2006/relationships/hyperlink" Target="#&#31859;&#23376;&#12539;&#22659;&#28207;!A1"/><Relationship Id="rId22" Type="http://schemas.openxmlformats.org/officeDocument/2006/relationships/hyperlink" Target="#&#25644;&#20837;&#12539;&#27880;&#24847;!A1"/></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21</xdr:row>
      <xdr:rowOff>561975</xdr:rowOff>
    </xdr:from>
    <xdr:to>
      <xdr:col>9</xdr:col>
      <xdr:colOff>609600</xdr:colOff>
      <xdr:row>26</xdr:row>
      <xdr:rowOff>28575</xdr:rowOff>
    </xdr:to>
    <xdr:pic>
      <xdr:nvPicPr>
        <xdr:cNvPr id="1342" name="図 1">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9450" y="5114925"/>
          <a:ext cx="35623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14</xdr:col>
      <xdr:colOff>474349</xdr:colOff>
      <xdr:row>42</xdr:row>
      <xdr:rowOff>75900</xdr:rowOff>
    </xdr:to>
    <xdr:pic>
      <xdr:nvPicPr>
        <xdr:cNvPr id="4" name="図 3">
          <a:extLst>
            <a:ext uri="{FF2B5EF4-FFF2-40B4-BE49-F238E27FC236}">
              <a16:creationId xmlns:a16="http://schemas.microsoft.com/office/drawing/2014/main" id="{3391753D-B71C-459B-D757-6F98A1E04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0025"/>
          <a:ext cx="10075549" cy="7124400"/>
        </a:xfrm>
        <a:prstGeom prst="rect">
          <a:avLst/>
        </a:prstGeom>
      </xdr:spPr>
    </xdr:pic>
    <xdr:clientData/>
  </xdr:twoCellAnchor>
  <xdr:oneCellAnchor>
    <xdr:from>
      <xdr:col>6</xdr:col>
      <xdr:colOff>628614</xdr:colOff>
      <xdr:row>9</xdr:row>
      <xdr:rowOff>153635</xdr:rowOff>
    </xdr:from>
    <xdr:ext cx="462050" cy="270330"/>
    <xdr:sp macro="" textlink="">
      <xdr:nvSpPr>
        <xdr:cNvPr id="1105" name="Text Box 81">
          <a:hlinkClick xmlns:r="http://schemas.openxmlformats.org/officeDocument/2006/relationships" r:id="rId2"/>
          <a:extLst>
            <a:ext uri="{FF2B5EF4-FFF2-40B4-BE49-F238E27FC236}">
              <a16:creationId xmlns:a16="http://schemas.microsoft.com/office/drawing/2014/main" id="{00000000-0008-0000-0200-000051040000}"/>
            </a:ext>
          </a:extLst>
        </xdr:cNvPr>
        <xdr:cNvSpPr txBox="1">
          <a:spLocks noChangeArrowheads="1"/>
        </xdr:cNvSpPr>
      </xdr:nvSpPr>
      <xdr:spPr bwMode="auto">
        <a:xfrm>
          <a:off x="4743414" y="1744310"/>
          <a:ext cx="462050"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マツエシ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松江市１</a:t>
          </a:r>
        </a:p>
      </xdr:txBody>
    </xdr:sp>
    <xdr:clientData/>
  </xdr:oneCellAnchor>
  <xdr:oneCellAnchor>
    <xdr:from>
      <xdr:col>6</xdr:col>
      <xdr:colOff>637509</xdr:colOff>
      <xdr:row>12</xdr:row>
      <xdr:rowOff>35033</xdr:rowOff>
    </xdr:from>
    <xdr:ext cx="462050" cy="186974"/>
    <xdr:sp macro="" textlink="">
      <xdr:nvSpPr>
        <xdr:cNvPr id="1107" name="Text Box 83">
          <a:hlinkClick xmlns:r="http://schemas.openxmlformats.org/officeDocument/2006/relationships" r:id="rId3"/>
          <a:extLst>
            <a:ext uri="{FF2B5EF4-FFF2-40B4-BE49-F238E27FC236}">
              <a16:creationId xmlns:a16="http://schemas.microsoft.com/office/drawing/2014/main" id="{00000000-0008-0000-0200-000053040000}"/>
            </a:ext>
          </a:extLst>
        </xdr:cNvPr>
        <xdr:cNvSpPr txBox="1">
          <a:spLocks noChangeArrowheads="1"/>
        </xdr:cNvSpPr>
      </xdr:nvSpPr>
      <xdr:spPr bwMode="auto">
        <a:xfrm>
          <a:off x="4752309" y="2140058"/>
          <a:ext cx="462050" cy="186974"/>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松江市２</a:t>
          </a:r>
        </a:p>
      </xdr:txBody>
    </xdr:sp>
    <xdr:clientData/>
  </xdr:oneCellAnchor>
  <xdr:oneCellAnchor>
    <xdr:from>
      <xdr:col>5</xdr:col>
      <xdr:colOff>351658</xdr:colOff>
      <xdr:row>12</xdr:row>
      <xdr:rowOff>98995</xdr:rowOff>
    </xdr:from>
    <xdr:ext cx="462050" cy="270330"/>
    <xdr:sp macro="" textlink="">
      <xdr:nvSpPr>
        <xdr:cNvPr id="1108" name="Text Box 84">
          <a:hlinkClick xmlns:r="http://schemas.openxmlformats.org/officeDocument/2006/relationships" r:id="rId4"/>
          <a:extLst>
            <a:ext uri="{FF2B5EF4-FFF2-40B4-BE49-F238E27FC236}">
              <a16:creationId xmlns:a16="http://schemas.microsoft.com/office/drawing/2014/main" id="{00000000-0008-0000-0200-000054040000}"/>
            </a:ext>
          </a:extLst>
        </xdr:cNvPr>
        <xdr:cNvSpPr txBox="1">
          <a:spLocks noChangeArrowheads="1"/>
        </xdr:cNvSpPr>
      </xdr:nvSpPr>
      <xdr:spPr bwMode="auto">
        <a:xfrm>
          <a:off x="3780658" y="2204020"/>
          <a:ext cx="462050"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イズモシ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出雲市１</a:t>
          </a:r>
        </a:p>
      </xdr:txBody>
    </xdr:sp>
    <xdr:clientData/>
  </xdr:oneCellAnchor>
  <xdr:oneCellAnchor>
    <xdr:from>
      <xdr:col>5</xdr:col>
      <xdr:colOff>350011</xdr:colOff>
      <xdr:row>14</xdr:row>
      <xdr:rowOff>34166</xdr:rowOff>
    </xdr:from>
    <xdr:ext cx="462050" cy="186974"/>
    <xdr:sp macro="" textlink="">
      <xdr:nvSpPr>
        <xdr:cNvPr id="1109" name="Text Box 85">
          <a:hlinkClick xmlns:r="http://schemas.openxmlformats.org/officeDocument/2006/relationships" r:id="rId5"/>
          <a:extLst>
            <a:ext uri="{FF2B5EF4-FFF2-40B4-BE49-F238E27FC236}">
              <a16:creationId xmlns:a16="http://schemas.microsoft.com/office/drawing/2014/main" id="{00000000-0008-0000-0200-000055040000}"/>
            </a:ext>
          </a:extLst>
        </xdr:cNvPr>
        <xdr:cNvSpPr txBox="1">
          <a:spLocks noChangeArrowheads="1"/>
        </xdr:cNvSpPr>
      </xdr:nvSpPr>
      <xdr:spPr bwMode="auto">
        <a:xfrm>
          <a:off x="3779011" y="2482091"/>
          <a:ext cx="462050" cy="186974"/>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出雲市２</a:t>
          </a:r>
          <a:endParaRPr lang="en-US" altLang="ja-JP" sz="900" b="0" i="0" u="none" strike="noStrike" baseline="0">
            <a:solidFill>
              <a:srgbClr val="000000"/>
            </a:solidFill>
            <a:latin typeface="ＭＳ Ｐゴシック"/>
            <a:ea typeface="ＭＳ Ｐゴシック"/>
          </a:endParaRPr>
        </a:p>
      </xdr:txBody>
    </xdr:sp>
    <xdr:clientData/>
  </xdr:oneCellAnchor>
  <xdr:oneCellAnchor>
    <xdr:from>
      <xdr:col>6</xdr:col>
      <xdr:colOff>149422</xdr:colOff>
      <xdr:row>15</xdr:row>
      <xdr:rowOff>51370</xdr:rowOff>
    </xdr:from>
    <xdr:ext cx="383182" cy="270330"/>
    <xdr:sp macro="" textlink="">
      <xdr:nvSpPr>
        <xdr:cNvPr id="1110" name="Text Box 86">
          <a:hlinkClick xmlns:r="http://schemas.openxmlformats.org/officeDocument/2006/relationships" r:id="rId6"/>
          <a:extLst>
            <a:ext uri="{FF2B5EF4-FFF2-40B4-BE49-F238E27FC236}">
              <a16:creationId xmlns:a16="http://schemas.microsoft.com/office/drawing/2014/main" id="{00000000-0008-0000-0200-000056040000}"/>
            </a:ext>
          </a:extLst>
        </xdr:cNvPr>
        <xdr:cNvSpPr txBox="1">
          <a:spLocks noChangeArrowheads="1"/>
        </xdr:cNvSpPr>
      </xdr:nvSpPr>
      <xdr:spPr bwMode="auto">
        <a:xfrm>
          <a:off x="4264222" y="2670745"/>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ウンナンシ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雲南市</a:t>
          </a:r>
        </a:p>
      </xdr:txBody>
    </xdr:sp>
    <xdr:clientData/>
  </xdr:oneCellAnchor>
  <xdr:oneCellAnchor>
    <xdr:from>
      <xdr:col>7</xdr:col>
      <xdr:colOff>428169</xdr:colOff>
      <xdr:row>14</xdr:row>
      <xdr:rowOff>51370</xdr:rowOff>
    </xdr:from>
    <xdr:ext cx="383182" cy="270330"/>
    <xdr:sp macro="" textlink="">
      <xdr:nvSpPr>
        <xdr:cNvPr id="1111" name="Text Box 87">
          <a:hlinkClick xmlns:r="http://schemas.openxmlformats.org/officeDocument/2006/relationships" r:id="rId7"/>
          <a:extLst>
            <a:ext uri="{FF2B5EF4-FFF2-40B4-BE49-F238E27FC236}">
              <a16:creationId xmlns:a16="http://schemas.microsoft.com/office/drawing/2014/main" id="{00000000-0008-0000-0200-000057040000}"/>
            </a:ext>
          </a:extLst>
        </xdr:cNvPr>
        <xdr:cNvSpPr txBox="1">
          <a:spLocks noChangeArrowheads="1"/>
        </xdr:cNvSpPr>
      </xdr:nvSpPr>
      <xdr:spPr bwMode="auto">
        <a:xfrm>
          <a:off x="5228769" y="2499295"/>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ヤスギシ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安来市</a:t>
          </a:r>
        </a:p>
      </xdr:txBody>
    </xdr:sp>
    <xdr:clientData/>
  </xdr:oneCellAnchor>
  <xdr:oneCellAnchor>
    <xdr:from>
      <xdr:col>4</xdr:col>
      <xdr:colOff>143305</xdr:colOff>
      <xdr:row>18</xdr:row>
      <xdr:rowOff>13270</xdr:rowOff>
    </xdr:from>
    <xdr:ext cx="383182" cy="270330"/>
    <xdr:sp macro="" textlink="">
      <xdr:nvSpPr>
        <xdr:cNvPr id="1112" name="Text Box 88">
          <a:hlinkClick xmlns:r="http://schemas.openxmlformats.org/officeDocument/2006/relationships" r:id="rId8"/>
          <a:extLst>
            <a:ext uri="{FF2B5EF4-FFF2-40B4-BE49-F238E27FC236}">
              <a16:creationId xmlns:a16="http://schemas.microsoft.com/office/drawing/2014/main" id="{00000000-0008-0000-0200-000058040000}"/>
            </a:ext>
          </a:extLst>
        </xdr:cNvPr>
        <xdr:cNvSpPr txBox="1">
          <a:spLocks noChangeArrowheads="1"/>
        </xdr:cNvSpPr>
      </xdr:nvSpPr>
      <xdr:spPr bwMode="auto">
        <a:xfrm>
          <a:off x="2886505" y="3146995"/>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オオダシ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大田市</a:t>
          </a:r>
        </a:p>
      </xdr:txBody>
    </xdr:sp>
    <xdr:clientData/>
  </xdr:oneCellAnchor>
  <xdr:oneCellAnchor>
    <xdr:from>
      <xdr:col>3</xdr:col>
      <xdr:colOff>142509</xdr:colOff>
      <xdr:row>21</xdr:row>
      <xdr:rowOff>153215</xdr:rowOff>
    </xdr:from>
    <xdr:ext cx="383182" cy="270330"/>
    <xdr:sp macro="" textlink="">
      <xdr:nvSpPr>
        <xdr:cNvPr id="1113" name="Text Box 89">
          <a:hlinkClick xmlns:r="http://schemas.openxmlformats.org/officeDocument/2006/relationships" r:id="rId9"/>
          <a:extLst>
            <a:ext uri="{FF2B5EF4-FFF2-40B4-BE49-F238E27FC236}">
              <a16:creationId xmlns:a16="http://schemas.microsoft.com/office/drawing/2014/main" id="{00000000-0008-0000-0200-000059040000}"/>
            </a:ext>
          </a:extLst>
        </xdr:cNvPr>
        <xdr:cNvSpPr txBox="1">
          <a:spLocks noChangeArrowheads="1"/>
        </xdr:cNvSpPr>
      </xdr:nvSpPr>
      <xdr:spPr bwMode="auto">
        <a:xfrm>
          <a:off x="2199909" y="3801290"/>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ゴウツシ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江津市</a:t>
          </a:r>
        </a:p>
      </xdr:txBody>
    </xdr:sp>
    <xdr:clientData/>
  </xdr:oneCellAnchor>
  <xdr:oneCellAnchor>
    <xdr:from>
      <xdr:col>2</xdr:col>
      <xdr:colOff>332741</xdr:colOff>
      <xdr:row>25</xdr:row>
      <xdr:rowOff>51370</xdr:rowOff>
    </xdr:from>
    <xdr:ext cx="383182" cy="270330"/>
    <xdr:sp macro="" textlink="">
      <xdr:nvSpPr>
        <xdr:cNvPr id="1114" name="Text Box 90">
          <a:hlinkClick xmlns:r="http://schemas.openxmlformats.org/officeDocument/2006/relationships" r:id="rId10"/>
          <a:extLst>
            <a:ext uri="{FF2B5EF4-FFF2-40B4-BE49-F238E27FC236}">
              <a16:creationId xmlns:a16="http://schemas.microsoft.com/office/drawing/2014/main" id="{00000000-0008-0000-0200-00005A040000}"/>
            </a:ext>
          </a:extLst>
        </xdr:cNvPr>
        <xdr:cNvSpPr txBox="1">
          <a:spLocks noChangeArrowheads="1"/>
        </xdr:cNvSpPr>
      </xdr:nvSpPr>
      <xdr:spPr bwMode="auto">
        <a:xfrm>
          <a:off x="1710203" y="4315639"/>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ハマダシ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浜田市</a:t>
          </a:r>
        </a:p>
      </xdr:txBody>
    </xdr:sp>
    <xdr:clientData/>
  </xdr:oneCellAnchor>
  <xdr:oneCellAnchor>
    <xdr:from>
      <xdr:col>1</xdr:col>
      <xdr:colOff>427661</xdr:colOff>
      <xdr:row>29</xdr:row>
      <xdr:rowOff>98995</xdr:rowOff>
    </xdr:from>
    <xdr:ext cx="383182" cy="270330"/>
    <xdr:sp macro="" textlink="">
      <xdr:nvSpPr>
        <xdr:cNvPr id="1115" name="Text Box 91">
          <a:hlinkClick xmlns:r="http://schemas.openxmlformats.org/officeDocument/2006/relationships" r:id="rId11"/>
          <a:extLst>
            <a:ext uri="{FF2B5EF4-FFF2-40B4-BE49-F238E27FC236}">
              <a16:creationId xmlns:a16="http://schemas.microsoft.com/office/drawing/2014/main" id="{00000000-0008-0000-0200-00005B040000}"/>
            </a:ext>
          </a:extLst>
        </xdr:cNvPr>
        <xdr:cNvSpPr txBox="1">
          <a:spLocks noChangeArrowheads="1"/>
        </xdr:cNvSpPr>
      </xdr:nvSpPr>
      <xdr:spPr bwMode="auto">
        <a:xfrm>
          <a:off x="1113461" y="5118670"/>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マスダシ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益田市</a:t>
          </a:r>
        </a:p>
      </xdr:txBody>
    </xdr:sp>
    <xdr:clientData/>
  </xdr:oneCellAnchor>
  <xdr:oneCellAnchor>
    <xdr:from>
      <xdr:col>6</xdr:col>
      <xdr:colOff>617266</xdr:colOff>
      <xdr:row>17</xdr:row>
      <xdr:rowOff>89716</xdr:rowOff>
    </xdr:from>
    <xdr:ext cx="383182" cy="270330"/>
    <xdr:sp macro="" textlink="">
      <xdr:nvSpPr>
        <xdr:cNvPr id="1116" name="Text Box 92">
          <a:hlinkClick xmlns:r="http://schemas.openxmlformats.org/officeDocument/2006/relationships" r:id="rId12"/>
          <a:extLst>
            <a:ext uri="{FF2B5EF4-FFF2-40B4-BE49-F238E27FC236}">
              <a16:creationId xmlns:a16="http://schemas.microsoft.com/office/drawing/2014/main" id="{00000000-0008-0000-0200-00005C040000}"/>
            </a:ext>
          </a:extLst>
        </xdr:cNvPr>
        <xdr:cNvSpPr txBox="1">
          <a:spLocks noChangeArrowheads="1"/>
        </xdr:cNvSpPr>
      </xdr:nvSpPr>
      <xdr:spPr bwMode="auto">
        <a:xfrm>
          <a:off x="4732066" y="3051991"/>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ニタグン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仁多郡</a:t>
          </a:r>
        </a:p>
      </xdr:txBody>
    </xdr:sp>
    <xdr:clientData/>
  </xdr:oneCellAnchor>
  <xdr:oneCellAnchor>
    <xdr:from>
      <xdr:col>8</xdr:col>
      <xdr:colOff>333277</xdr:colOff>
      <xdr:row>11</xdr:row>
      <xdr:rowOff>166535</xdr:rowOff>
    </xdr:from>
    <xdr:ext cx="383182" cy="270330"/>
    <xdr:sp macro="" textlink="">
      <xdr:nvSpPr>
        <xdr:cNvPr id="1117" name="Text Box 93">
          <a:hlinkClick xmlns:r="http://schemas.openxmlformats.org/officeDocument/2006/relationships" r:id="rId13"/>
          <a:extLst>
            <a:ext uri="{FF2B5EF4-FFF2-40B4-BE49-F238E27FC236}">
              <a16:creationId xmlns:a16="http://schemas.microsoft.com/office/drawing/2014/main" id="{00000000-0008-0000-0200-00005D040000}"/>
            </a:ext>
          </a:extLst>
        </xdr:cNvPr>
        <xdr:cNvSpPr txBox="1">
          <a:spLocks noChangeArrowheads="1"/>
        </xdr:cNvSpPr>
      </xdr:nvSpPr>
      <xdr:spPr bwMode="auto">
        <a:xfrm>
          <a:off x="5819677" y="2100110"/>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ヨナゴシ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米子市</a:t>
          </a:r>
        </a:p>
      </xdr:txBody>
    </xdr:sp>
    <xdr:clientData/>
  </xdr:oneCellAnchor>
  <xdr:oneCellAnchor>
    <xdr:from>
      <xdr:col>5</xdr:col>
      <xdr:colOff>427543</xdr:colOff>
      <xdr:row>19</xdr:row>
      <xdr:rowOff>96510</xdr:rowOff>
    </xdr:from>
    <xdr:ext cx="383182" cy="270330"/>
    <xdr:sp macro="" textlink="">
      <xdr:nvSpPr>
        <xdr:cNvPr id="1118" name="Text Box 94">
          <a:hlinkClick xmlns:r="http://schemas.openxmlformats.org/officeDocument/2006/relationships" r:id="rId12"/>
          <a:extLst>
            <a:ext uri="{FF2B5EF4-FFF2-40B4-BE49-F238E27FC236}">
              <a16:creationId xmlns:a16="http://schemas.microsoft.com/office/drawing/2014/main" id="{00000000-0008-0000-0200-00005E040000}"/>
            </a:ext>
          </a:extLst>
        </xdr:cNvPr>
        <xdr:cNvSpPr txBox="1">
          <a:spLocks noChangeArrowheads="1"/>
        </xdr:cNvSpPr>
      </xdr:nvSpPr>
      <xdr:spPr bwMode="auto">
        <a:xfrm>
          <a:off x="3856543" y="3401685"/>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イイシグン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飯石郡</a:t>
          </a:r>
        </a:p>
      </xdr:txBody>
    </xdr:sp>
    <xdr:clientData/>
  </xdr:oneCellAnchor>
  <xdr:oneCellAnchor>
    <xdr:from>
      <xdr:col>8</xdr:col>
      <xdr:colOff>151433</xdr:colOff>
      <xdr:row>9</xdr:row>
      <xdr:rowOff>81518</xdr:rowOff>
    </xdr:from>
    <xdr:ext cx="409022" cy="270330"/>
    <xdr:sp macro="" textlink="">
      <xdr:nvSpPr>
        <xdr:cNvPr id="1119" name="Text Box 95">
          <a:hlinkClick xmlns:r="http://schemas.openxmlformats.org/officeDocument/2006/relationships" r:id="rId14"/>
          <a:extLst>
            <a:ext uri="{FF2B5EF4-FFF2-40B4-BE49-F238E27FC236}">
              <a16:creationId xmlns:a16="http://schemas.microsoft.com/office/drawing/2014/main" id="{00000000-0008-0000-0200-00005F040000}"/>
            </a:ext>
          </a:extLst>
        </xdr:cNvPr>
        <xdr:cNvSpPr txBox="1">
          <a:spLocks noChangeArrowheads="1"/>
        </xdr:cNvSpPr>
      </xdr:nvSpPr>
      <xdr:spPr bwMode="auto">
        <a:xfrm>
          <a:off x="5637833" y="1672193"/>
          <a:ext cx="409022" cy="270330"/>
        </a:xfrm>
        <a:prstGeom prst="rect">
          <a:avLst/>
        </a:prstGeom>
        <a:no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サカイミナトシ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境港市</a:t>
          </a:r>
        </a:p>
      </xdr:txBody>
    </xdr:sp>
    <xdr:clientData/>
  </xdr:oneCellAnchor>
  <xdr:oneCellAnchor>
    <xdr:from>
      <xdr:col>11</xdr:col>
      <xdr:colOff>635778</xdr:colOff>
      <xdr:row>10</xdr:row>
      <xdr:rowOff>98995</xdr:rowOff>
    </xdr:from>
    <xdr:ext cx="462050" cy="270330"/>
    <xdr:sp macro="" textlink="">
      <xdr:nvSpPr>
        <xdr:cNvPr id="1120" name="Text Box 96">
          <a:hlinkClick xmlns:r="http://schemas.openxmlformats.org/officeDocument/2006/relationships" r:id="rId15"/>
          <a:extLst>
            <a:ext uri="{FF2B5EF4-FFF2-40B4-BE49-F238E27FC236}">
              <a16:creationId xmlns:a16="http://schemas.microsoft.com/office/drawing/2014/main" id="{00000000-0008-0000-0200-000060040000}"/>
            </a:ext>
          </a:extLst>
        </xdr:cNvPr>
        <xdr:cNvSpPr txBox="1">
          <a:spLocks noChangeArrowheads="1"/>
        </xdr:cNvSpPr>
      </xdr:nvSpPr>
      <xdr:spPr bwMode="auto">
        <a:xfrm>
          <a:off x="8166481" y="1873026"/>
          <a:ext cx="462050"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トットリシ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鳥取市１</a:t>
          </a:r>
        </a:p>
      </xdr:txBody>
    </xdr:sp>
    <xdr:clientData/>
  </xdr:oneCellAnchor>
  <xdr:oneCellAnchor>
    <xdr:from>
      <xdr:col>11</xdr:col>
      <xdr:colOff>634893</xdr:colOff>
      <xdr:row>12</xdr:row>
      <xdr:rowOff>34688</xdr:rowOff>
    </xdr:from>
    <xdr:ext cx="462050" cy="186974"/>
    <xdr:sp macro="" textlink="">
      <xdr:nvSpPr>
        <xdr:cNvPr id="1121" name="Text Box 97">
          <a:hlinkClick xmlns:r="http://schemas.openxmlformats.org/officeDocument/2006/relationships" r:id="rId16"/>
          <a:extLst>
            <a:ext uri="{FF2B5EF4-FFF2-40B4-BE49-F238E27FC236}">
              <a16:creationId xmlns:a16="http://schemas.microsoft.com/office/drawing/2014/main" id="{00000000-0008-0000-0200-000061040000}"/>
            </a:ext>
          </a:extLst>
        </xdr:cNvPr>
        <xdr:cNvSpPr txBox="1">
          <a:spLocks noChangeArrowheads="1"/>
        </xdr:cNvSpPr>
      </xdr:nvSpPr>
      <xdr:spPr bwMode="auto">
        <a:xfrm>
          <a:off x="8178693" y="2139713"/>
          <a:ext cx="462050" cy="186974"/>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鳥取市２</a:t>
          </a:r>
        </a:p>
      </xdr:txBody>
    </xdr:sp>
    <xdr:clientData/>
  </xdr:oneCellAnchor>
  <xdr:oneCellAnchor>
    <xdr:from>
      <xdr:col>10</xdr:col>
      <xdr:colOff>120311</xdr:colOff>
      <xdr:row>12</xdr:row>
      <xdr:rowOff>127815</xdr:rowOff>
    </xdr:from>
    <xdr:ext cx="383182" cy="270330"/>
    <xdr:sp macro="" textlink="">
      <xdr:nvSpPr>
        <xdr:cNvPr id="1122" name="Text Box 98">
          <a:hlinkClick xmlns:r="http://schemas.openxmlformats.org/officeDocument/2006/relationships" r:id="rId17"/>
          <a:extLst>
            <a:ext uri="{FF2B5EF4-FFF2-40B4-BE49-F238E27FC236}">
              <a16:creationId xmlns:a16="http://schemas.microsoft.com/office/drawing/2014/main" id="{00000000-0008-0000-0200-000062040000}"/>
            </a:ext>
          </a:extLst>
        </xdr:cNvPr>
        <xdr:cNvSpPr txBox="1">
          <a:spLocks noChangeArrowheads="1"/>
        </xdr:cNvSpPr>
      </xdr:nvSpPr>
      <xdr:spPr bwMode="auto">
        <a:xfrm>
          <a:off x="6966405" y="2247128"/>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クラヨシシ</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倉吉市</a:t>
          </a:r>
        </a:p>
      </xdr:txBody>
    </xdr:sp>
    <xdr:clientData/>
  </xdr:oneCellAnchor>
  <xdr:oneCellAnchor>
    <xdr:from>
      <xdr:col>10</xdr:col>
      <xdr:colOff>291944</xdr:colOff>
      <xdr:row>9</xdr:row>
      <xdr:rowOff>5472</xdr:rowOff>
    </xdr:from>
    <xdr:ext cx="383182" cy="270330"/>
    <xdr:sp macro="" textlink="">
      <xdr:nvSpPr>
        <xdr:cNvPr id="1123" name="Text Box 99">
          <a:hlinkClick xmlns:r="http://schemas.openxmlformats.org/officeDocument/2006/relationships" r:id="rId17"/>
          <a:extLst>
            <a:ext uri="{FF2B5EF4-FFF2-40B4-BE49-F238E27FC236}">
              <a16:creationId xmlns:a16="http://schemas.microsoft.com/office/drawing/2014/main" id="{00000000-0008-0000-0200-000063040000}"/>
            </a:ext>
          </a:extLst>
        </xdr:cNvPr>
        <xdr:cNvSpPr txBox="1">
          <a:spLocks noChangeArrowheads="1"/>
        </xdr:cNvSpPr>
      </xdr:nvSpPr>
      <xdr:spPr bwMode="auto">
        <a:xfrm>
          <a:off x="7138038" y="1606863"/>
          <a:ext cx="383182" cy="270330"/>
        </a:xfrm>
        <a:prstGeom prst="rect">
          <a:avLst/>
        </a:prstGeom>
        <a:solidFill>
          <a:srgbClr val="FFFFFF">
            <a:alpha val="50000"/>
          </a:srgbClr>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トウハクグン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東伯郡</a:t>
          </a:r>
        </a:p>
      </xdr:txBody>
    </xdr:sp>
    <xdr:clientData/>
  </xdr:oneCellAnchor>
  <xdr:oneCellAnchor>
    <xdr:from>
      <xdr:col>9</xdr:col>
      <xdr:colOff>119136</xdr:colOff>
      <xdr:row>12</xdr:row>
      <xdr:rowOff>32320</xdr:rowOff>
    </xdr:from>
    <xdr:ext cx="385298" cy="270330"/>
    <xdr:sp macro="" textlink="">
      <xdr:nvSpPr>
        <xdr:cNvPr id="1124" name="Text Box 100">
          <a:hlinkClick xmlns:r="http://schemas.openxmlformats.org/officeDocument/2006/relationships" r:id="rId18"/>
          <a:extLst>
            <a:ext uri="{FF2B5EF4-FFF2-40B4-BE49-F238E27FC236}">
              <a16:creationId xmlns:a16="http://schemas.microsoft.com/office/drawing/2014/main" id="{00000000-0008-0000-0200-000064040000}"/>
            </a:ext>
          </a:extLst>
        </xdr:cNvPr>
        <xdr:cNvSpPr txBox="1">
          <a:spLocks noChangeArrowheads="1"/>
        </xdr:cNvSpPr>
      </xdr:nvSpPr>
      <xdr:spPr bwMode="auto">
        <a:xfrm>
          <a:off x="6291336" y="2137345"/>
          <a:ext cx="385298"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サイハクグン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西伯郡</a:t>
          </a:r>
        </a:p>
      </xdr:txBody>
    </xdr:sp>
    <xdr:clientData/>
  </xdr:oneCellAnchor>
  <xdr:oneCellAnchor>
    <xdr:from>
      <xdr:col>8</xdr:col>
      <xdr:colOff>82389</xdr:colOff>
      <xdr:row>17</xdr:row>
      <xdr:rowOff>23041</xdr:rowOff>
    </xdr:from>
    <xdr:ext cx="383182" cy="270330"/>
    <xdr:sp macro="" textlink="">
      <xdr:nvSpPr>
        <xdr:cNvPr id="1125" name="Text Box 101">
          <a:hlinkClick xmlns:r="http://schemas.openxmlformats.org/officeDocument/2006/relationships" r:id="rId18"/>
          <a:extLst>
            <a:ext uri="{FF2B5EF4-FFF2-40B4-BE49-F238E27FC236}">
              <a16:creationId xmlns:a16="http://schemas.microsoft.com/office/drawing/2014/main" id="{00000000-0008-0000-0200-000065040000}"/>
            </a:ext>
          </a:extLst>
        </xdr:cNvPr>
        <xdr:cNvSpPr txBox="1">
          <a:spLocks noChangeArrowheads="1"/>
        </xdr:cNvSpPr>
      </xdr:nvSpPr>
      <xdr:spPr bwMode="auto">
        <a:xfrm>
          <a:off x="5568789" y="2985316"/>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ヒノグン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日野郡</a:t>
          </a:r>
        </a:p>
      </xdr:txBody>
    </xdr:sp>
    <xdr:clientData/>
  </xdr:oneCellAnchor>
  <xdr:oneCellAnchor>
    <xdr:from>
      <xdr:col>13</xdr:col>
      <xdr:colOff>44111</xdr:colOff>
      <xdr:row>8</xdr:row>
      <xdr:rowOff>81135</xdr:rowOff>
    </xdr:from>
    <xdr:ext cx="383182" cy="270330"/>
    <xdr:sp macro="" textlink="">
      <xdr:nvSpPr>
        <xdr:cNvPr id="1126" name="Text Box 102">
          <a:hlinkClick xmlns:r="http://schemas.openxmlformats.org/officeDocument/2006/relationships" r:id="rId16"/>
          <a:extLst>
            <a:ext uri="{FF2B5EF4-FFF2-40B4-BE49-F238E27FC236}">
              <a16:creationId xmlns:a16="http://schemas.microsoft.com/office/drawing/2014/main" id="{00000000-0008-0000-0200-000066040000}"/>
            </a:ext>
          </a:extLst>
        </xdr:cNvPr>
        <xdr:cNvSpPr txBox="1">
          <a:spLocks noChangeArrowheads="1"/>
        </xdr:cNvSpPr>
      </xdr:nvSpPr>
      <xdr:spPr bwMode="auto">
        <a:xfrm>
          <a:off x="8944033" y="1509885"/>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イワミグン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岩美郡</a:t>
          </a:r>
        </a:p>
      </xdr:txBody>
    </xdr:sp>
    <xdr:clientData/>
  </xdr:oneCellAnchor>
  <xdr:oneCellAnchor>
    <xdr:from>
      <xdr:col>13</xdr:col>
      <xdr:colOff>19262</xdr:colOff>
      <xdr:row>14</xdr:row>
      <xdr:rowOff>2042</xdr:rowOff>
    </xdr:from>
    <xdr:ext cx="383182" cy="270330"/>
    <xdr:sp macro="" textlink="">
      <xdr:nvSpPr>
        <xdr:cNvPr id="1127" name="Text Box 103">
          <a:hlinkClick xmlns:r="http://schemas.openxmlformats.org/officeDocument/2006/relationships" r:id="rId16"/>
          <a:extLst>
            <a:ext uri="{FF2B5EF4-FFF2-40B4-BE49-F238E27FC236}">
              <a16:creationId xmlns:a16="http://schemas.microsoft.com/office/drawing/2014/main" id="{00000000-0008-0000-0200-000067040000}"/>
            </a:ext>
          </a:extLst>
        </xdr:cNvPr>
        <xdr:cNvSpPr txBox="1">
          <a:spLocks noChangeArrowheads="1"/>
        </xdr:cNvSpPr>
      </xdr:nvSpPr>
      <xdr:spPr bwMode="auto">
        <a:xfrm>
          <a:off x="8919184" y="2466636"/>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ヤズグン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八頭郡</a:t>
          </a:r>
        </a:p>
      </xdr:txBody>
    </xdr:sp>
    <xdr:clientData/>
  </xdr:oneCellAnchor>
  <xdr:oneCellAnchor>
    <xdr:from>
      <xdr:col>1</xdr:col>
      <xdr:colOff>198943</xdr:colOff>
      <xdr:row>6</xdr:row>
      <xdr:rowOff>440</xdr:rowOff>
    </xdr:from>
    <xdr:ext cx="392762" cy="186974"/>
    <xdr:sp macro="" textlink="">
      <xdr:nvSpPr>
        <xdr:cNvPr id="1128" name="Text Box 104">
          <a:hlinkClick xmlns:r="http://schemas.openxmlformats.org/officeDocument/2006/relationships" r:id="rId12"/>
          <a:extLst>
            <a:ext uri="{FF2B5EF4-FFF2-40B4-BE49-F238E27FC236}">
              <a16:creationId xmlns:a16="http://schemas.microsoft.com/office/drawing/2014/main" id="{00000000-0008-0000-0200-000068040000}"/>
            </a:ext>
          </a:extLst>
        </xdr:cNvPr>
        <xdr:cNvSpPr txBox="1">
          <a:spLocks noChangeArrowheads="1"/>
        </xdr:cNvSpPr>
      </xdr:nvSpPr>
      <xdr:spPr bwMode="auto">
        <a:xfrm>
          <a:off x="886400" y="1044049"/>
          <a:ext cx="392762" cy="186974"/>
        </a:xfrm>
        <a:prstGeom prst="rect">
          <a:avLst/>
        </a:prstGeom>
        <a:solidFill>
          <a:srgbClr val="FFFFFF">
            <a:alpha val="50000"/>
          </a:srgbClr>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隠岐郡</a:t>
          </a:r>
        </a:p>
      </xdr:txBody>
    </xdr:sp>
    <xdr:clientData/>
  </xdr:oneCellAnchor>
  <xdr:oneCellAnchor>
    <xdr:from>
      <xdr:col>1</xdr:col>
      <xdr:colOff>237312</xdr:colOff>
      <xdr:row>33</xdr:row>
      <xdr:rowOff>149551</xdr:rowOff>
    </xdr:from>
    <xdr:ext cx="383182" cy="270330"/>
    <xdr:sp macro="" textlink="">
      <xdr:nvSpPr>
        <xdr:cNvPr id="1129" name="Text Box 105">
          <a:hlinkClick xmlns:r="http://schemas.openxmlformats.org/officeDocument/2006/relationships" r:id="rId11"/>
          <a:extLst>
            <a:ext uri="{FF2B5EF4-FFF2-40B4-BE49-F238E27FC236}">
              <a16:creationId xmlns:a16="http://schemas.microsoft.com/office/drawing/2014/main" id="{00000000-0008-0000-0200-000069040000}"/>
            </a:ext>
          </a:extLst>
        </xdr:cNvPr>
        <xdr:cNvSpPr txBox="1">
          <a:spLocks noChangeArrowheads="1"/>
        </xdr:cNvSpPr>
      </xdr:nvSpPr>
      <xdr:spPr bwMode="auto">
        <a:xfrm>
          <a:off x="926043" y="5761974"/>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カノアシグン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鹿足郡</a:t>
          </a:r>
        </a:p>
      </xdr:txBody>
    </xdr:sp>
    <xdr:clientData/>
  </xdr:oneCellAnchor>
  <xdr:oneCellAnchor>
    <xdr:from>
      <xdr:col>4</xdr:col>
      <xdr:colOff>332770</xdr:colOff>
      <xdr:row>23</xdr:row>
      <xdr:rowOff>153214</xdr:rowOff>
    </xdr:from>
    <xdr:ext cx="383182" cy="270330"/>
    <xdr:sp macro="" textlink="">
      <xdr:nvSpPr>
        <xdr:cNvPr id="1130" name="Text Box 106">
          <a:hlinkClick xmlns:r="http://schemas.openxmlformats.org/officeDocument/2006/relationships" r:id="rId19"/>
          <a:extLst>
            <a:ext uri="{FF2B5EF4-FFF2-40B4-BE49-F238E27FC236}">
              <a16:creationId xmlns:a16="http://schemas.microsoft.com/office/drawing/2014/main" id="{00000000-0008-0000-0200-00006A040000}"/>
            </a:ext>
          </a:extLst>
        </xdr:cNvPr>
        <xdr:cNvSpPr txBox="1">
          <a:spLocks noChangeArrowheads="1"/>
        </xdr:cNvSpPr>
      </xdr:nvSpPr>
      <xdr:spPr bwMode="auto">
        <a:xfrm>
          <a:off x="3075970" y="4144189"/>
          <a:ext cx="383182" cy="270330"/>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500" b="0" i="0" u="none" strike="noStrike" baseline="0">
              <a:solidFill>
                <a:srgbClr val="000000"/>
              </a:solidFill>
              <a:latin typeface="ＭＳ Ｐゴシック"/>
              <a:ea typeface="ＭＳ Ｐゴシック"/>
            </a:rPr>
            <a:t>オオチグン</a:t>
          </a:r>
          <a:endParaRPr lang="en-US" altLang="ja-JP" sz="5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邑智郡</a:t>
          </a:r>
        </a:p>
      </xdr:txBody>
    </xdr:sp>
    <xdr:clientData/>
  </xdr:oneCellAnchor>
  <xdr:oneCellAnchor>
    <xdr:from>
      <xdr:col>3</xdr:col>
      <xdr:colOff>272664</xdr:colOff>
      <xdr:row>27</xdr:row>
      <xdr:rowOff>73998</xdr:rowOff>
    </xdr:from>
    <xdr:ext cx="383183" cy="186974"/>
    <xdr:sp macro="" textlink="">
      <xdr:nvSpPr>
        <xdr:cNvPr id="1158" name="Text Box 134">
          <a:hlinkClick xmlns:r="http://schemas.openxmlformats.org/officeDocument/2006/relationships" r:id="rId9"/>
          <a:extLst>
            <a:ext uri="{FF2B5EF4-FFF2-40B4-BE49-F238E27FC236}">
              <a16:creationId xmlns:a16="http://schemas.microsoft.com/office/drawing/2014/main" id="{00000000-0008-0000-0200-000086040000}"/>
            </a:ext>
          </a:extLst>
        </xdr:cNvPr>
        <xdr:cNvSpPr txBox="1">
          <a:spLocks noChangeArrowheads="1"/>
        </xdr:cNvSpPr>
      </xdr:nvSpPr>
      <xdr:spPr bwMode="auto">
        <a:xfrm>
          <a:off x="2324869" y="4749907"/>
          <a:ext cx="383183" cy="186974"/>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広島県</a:t>
          </a:r>
        </a:p>
      </xdr:txBody>
    </xdr:sp>
    <xdr:clientData/>
  </xdr:oneCellAnchor>
  <xdr:oneCellAnchor>
    <xdr:from>
      <xdr:col>0</xdr:col>
      <xdr:colOff>188915</xdr:colOff>
      <xdr:row>29</xdr:row>
      <xdr:rowOff>140673</xdr:rowOff>
    </xdr:from>
    <xdr:ext cx="383183" cy="186974"/>
    <xdr:sp macro="" textlink="">
      <xdr:nvSpPr>
        <xdr:cNvPr id="1159" name="Text Box 135">
          <a:hlinkClick xmlns:r="http://schemas.openxmlformats.org/officeDocument/2006/relationships" r:id="rId11"/>
          <a:extLst>
            <a:ext uri="{FF2B5EF4-FFF2-40B4-BE49-F238E27FC236}">
              <a16:creationId xmlns:a16="http://schemas.microsoft.com/office/drawing/2014/main" id="{00000000-0008-0000-0200-000087040000}"/>
            </a:ext>
          </a:extLst>
        </xdr:cNvPr>
        <xdr:cNvSpPr txBox="1">
          <a:spLocks noChangeArrowheads="1"/>
        </xdr:cNvSpPr>
      </xdr:nvSpPr>
      <xdr:spPr bwMode="auto">
        <a:xfrm>
          <a:off x="188915" y="5162946"/>
          <a:ext cx="383183" cy="186974"/>
        </a:xfrm>
        <a:prstGeom prst="rect">
          <a:avLst/>
        </a:prstGeom>
        <a:solidFill>
          <a:srgbClr val="FFFFFF">
            <a:alpha val="50000"/>
          </a:srgbClr>
        </a:solidFill>
        <a:ln w="9525">
          <a:no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山口県</a:t>
          </a:r>
        </a:p>
      </xdr:txBody>
    </xdr:sp>
    <xdr:clientData/>
  </xdr:oneCellAnchor>
  <xdr:twoCellAnchor>
    <xdr:from>
      <xdr:col>8</xdr:col>
      <xdr:colOff>333375</xdr:colOff>
      <xdr:row>11</xdr:row>
      <xdr:rowOff>57150</xdr:rowOff>
    </xdr:from>
    <xdr:to>
      <xdr:col>8</xdr:col>
      <xdr:colOff>333375</xdr:colOff>
      <xdr:row>11</xdr:row>
      <xdr:rowOff>142875</xdr:rowOff>
    </xdr:to>
    <xdr:sp macro="" textlink="">
      <xdr:nvSpPr>
        <xdr:cNvPr id="44599" name="Line 145">
          <a:extLst>
            <a:ext uri="{FF2B5EF4-FFF2-40B4-BE49-F238E27FC236}">
              <a16:creationId xmlns:a16="http://schemas.microsoft.com/office/drawing/2014/main" id="{00000000-0008-0000-0200-000037AE0000}"/>
            </a:ext>
          </a:extLst>
        </xdr:cNvPr>
        <xdr:cNvSpPr>
          <a:spLocks noChangeShapeType="1"/>
        </xdr:cNvSpPr>
      </xdr:nvSpPr>
      <xdr:spPr bwMode="auto">
        <a:xfrm>
          <a:off x="5819775" y="1990725"/>
          <a:ext cx="0" cy="857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11</xdr:col>
      <xdr:colOff>438150</xdr:colOff>
      <xdr:row>33</xdr:row>
      <xdr:rowOff>133350</xdr:rowOff>
    </xdr:from>
    <xdr:ext cx="441659" cy="201850"/>
    <xdr:sp macro="" textlink="">
      <xdr:nvSpPr>
        <xdr:cNvPr id="1521" name="Text Box 497">
          <a:hlinkClick xmlns:r="http://schemas.openxmlformats.org/officeDocument/2006/relationships" r:id="rId20"/>
          <a:extLst>
            <a:ext uri="{FF2B5EF4-FFF2-40B4-BE49-F238E27FC236}">
              <a16:creationId xmlns:a16="http://schemas.microsoft.com/office/drawing/2014/main" id="{00000000-0008-0000-0200-0000F1050000}"/>
            </a:ext>
          </a:extLst>
        </xdr:cNvPr>
        <xdr:cNvSpPr txBox="1">
          <a:spLocks noChangeArrowheads="1"/>
        </xdr:cNvSpPr>
      </xdr:nvSpPr>
      <xdr:spPr bwMode="auto">
        <a:xfrm>
          <a:off x="7981950" y="5838825"/>
          <a:ext cx="441659"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sng" strike="noStrike" baseline="0">
              <a:solidFill>
                <a:srgbClr val="0000FF"/>
              </a:solidFill>
              <a:latin typeface="ＭＳ Ｐゴシック"/>
              <a:ea typeface="ＭＳ Ｐゴシック"/>
            </a:rPr>
            <a:t>申込書</a:t>
          </a:r>
          <a:endParaRPr lang="ja-JP" altLang="en-US" u="sng" baseline="0">
            <a:solidFill>
              <a:srgbClr val="0000FF"/>
            </a:solidFill>
          </a:endParaRPr>
        </a:p>
      </xdr:txBody>
    </xdr:sp>
    <xdr:clientData/>
  </xdr:oneCellAnchor>
  <xdr:oneCellAnchor>
    <xdr:from>
      <xdr:col>11</xdr:col>
      <xdr:colOff>438150</xdr:colOff>
      <xdr:row>31</xdr:row>
      <xdr:rowOff>161925</xdr:rowOff>
    </xdr:from>
    <xdr:ext cx="1231299" cy="201850"/>
    <xdr:sp macro="" textlink="">
      <xdr:nvSpPr>
        <xdr:cNvPr id="1522" name="Text Box 498">
          <a:hlinkClick xmlns:r="http://schemas.openxmlformats.org/officeDocument/2006/relationships" r:id="rId21"/>
          <a:extLst>
            <a:ext uri="{FF2B5EF4-FFF2-40B4-BE49-F238E27FC236}">
              <a16:creationId xmlns:a16="http://schemas.microsoft.com/office/drawing/2014/main" id="{00000000-0008-0000-0200-0000F2050000}"/>
            </a:ext>
          </a:extLst>
        </xdr:cNvPr>
        <xdr:cNvSpPr txBox="1">
          <a:spLocks noChangeArrowheads="1"/>
        </xdr:cNvSpPr>
      </xdr:nvSpPr>
      <xdr:spPr bwMode="auto">
        <a:xfrm>
          <a:off x="7981950" y="5524500"/>
          <a:ext cx="1231299"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sng" strike="noStrike" baseline="0">
              <a:solidFill>
                <a:srgbClr val="0000FF"/>
              </a:solidFill>
              <a:latin typeface="ＭＳ Ｐゴシック"/>
              <a:ea typeface="ＭＳ Ｐゴシック"/>
            </a:rPr>
            <a:t>最初にお読み下さい</a:t>
          </a:r>
          <a:endParaRPr lang="ja-JP" altLang="en-US" u="sng" baseline="0">
            <a:solidFill>
              <a:srgbClr val="0000FF"/>
            </a:solidFill>
          </a:endParaRPr>
        </a:p>
      </xdr:txBody>
    </xdr:sp>
    <xdr:clientData/>
  </xdr:oneCellAnchor>
  <xdr:twoCellAnchor>
    <xdr:from>
      <xdr:col>11</xdr:col>
      <xdr:colOff>228600</xdr:colOff>
      <xdr:row>30</xdr:row>
      <xdr:rowOff>142875</xdr:rowOff>
    </xdr:from>
    <xdr:to>
      <xdr:col>13</xdr:col>
      <xdr:colOff>523875</xdr:colOff>
      <xdr:row>37</xdr:row>
      <xdr:rowOff>47625</xdr:rowOff>
    </xdr:to>
    <xdr:sp macro="" textlink="">
      <xdr:nvSpPr>
        <xdr:cNvPr id="44602" name="Rectangle 501">
          <a:extLst>
            <a:ext uri="{FF2B5EF4-FFF2-40B4-BE49-F238E27FC236}">
              <a16:creationId xmlns:a16="http://schemas.microsoft.com/office/drawing/2014/main" id="{00000000-0008-0000-0200-00003AAE0000}"/>
            </a:ext>
          </a:extLst>
        </xdr:cNvPr>
        <xdr:cNvSpPr>
          <a:spLocks noChangeArrowheads="1"/>
        </xdr:cNvSpPr>
      </xdr:nvSpPr>
      <xdr:spPr bwMode="auto">
        <a:xfrm>
          <a:off x="7772400" y="5334000"/>
          <a:ext cx="1666875" cy="110490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xdr:col>
      <xdr:colOff>438150</xdr:colOff>
      <xdr:row>35</xdr:row>
      <xdr:rowOff>95250</xdr:rowOff>
    </xdr:from>
    <xdr:ext cx="935384" cy="201850"/>
    <xdr:sp macro="" textlink="">
      <xdr:nvSpPr>
        <xdr:cNvPr id="1524" name="Text Box 500">
          <a:hlinkClick xmlns:r="http://schemas.openxmlformats.org/officeDocument/2006/relationships" r:id="rId22"/>
          <a:extLst>
            <a:ext uri="{FF2B5EF4-FFF2-40B4-BE49-F238E27FC236}">
              <a16:creationId xmlns:a16="http://schemas.microsoft.com/office/drawing/2014/main" id="{00000000-0008-0000-0200-0000F4050000}"/>
            </a:ext>
          </a:extLst>
        </xdr:cNvPr>
        <xdr:cNvSpPr txBox="1">
          <a:spLocks noChangeArrowheads="1"/>
        </xdr:cNvSpPr>
      </xdr:nvSpPr>
      <xdr:spPr bwMode="auto">
        <a:xfrm>
          <a:off x="7981950" y="6143625"/>
          <a:ext cx="935384"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sng" strike="noStrike" baseline="0">
              <a:solidFill>
                <a:srgbClr val="0000FF"/>
              </a:solidFill>
              <a:latin typeface="ＭＳ Ｐゴシック"/>
              <a:ea typeface="ＭＳ Ｐゴシック"/>
            </a:rPr>
            <a:t>搬入・注意事項</a:t>
          </a:r>
          <a:endParaRPr lang="ja-JP" altLang="en-US" u="sng" baseline="0">
            <a:solidFill>
              <a:srgbClr val="0000FF"/>
            </a:solidFill>
          </a:endParaRPr>
        </a:p>
      </xdr:txBody>
    </xdr:sp>
    <xdr:clientData/>
  </xdr:oneCellAnchor>
  <xdr:oneCellAnchor>
    <xdr:from>
      <xdr:col>11</xdr:col>
      <xdr:colOff>409575</xdr:colOff>
      <xdr:row>30</xdr:row>
      <xdr:rowOff>63211</xdr:rowOff>
    </xdr:from>
    <xdr:ext cx="1277016" cy="201850"/>
    <xdr:sp macro="" textlink="">
      <xdr:nvSpPr>
        <xdr:cNvPr id="1523" name="Text Box 499">
          <a:extLst>
            <a:ext uri="{FF2B5EF4-FFF2-40B4-BE49-F238E27FC236}">
              <a16:creationId xmlns:a16="http://schemas.microsoft.com/office/drawing/2014/main" id="{00000000-0008-0000-0200-0000F3050000}"/>
            </a:ext>
          </a:extLst>
        </xdr:cNvPr>
        <xdr:cNvSpPr txBox="1">
          <a:spLocks noChangeArrowheads="1"/>
        </xdr:cNvSpPr>
      </xdr:nvSpPr>
      <xdr:spPr bwMode="auto">
        <a:xfrm>
          <a:off x="7953375" y="5254336"/>
          <a:ext cx="1277016" cy="2018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他のシートへのリンク</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0</xdr:col>
      <xdr:colOff>9525</xdr:colOff>
      <xdr:row>2</xdr:row>
      <xdr:rowOff>219075</xdr:rowOff>
    </xdr:from>
    <xdr:to>
      <xdr:col>2</xdr:col>
      <xdr:colOff>762000</xdr:colOff>
      <xdr:row>6</xdr:row>
      <xdr:rowOff>19050</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9525" y="714375"/>
          <a:ext cx="5476875" cy="7905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400" b="0" i="0" baseline="0">
              <a:effectLst/>
              <a:latin typeface="ＭＳ Ｐゴシック" panose="020B0600070205080204" pitchFamily="50" charset="-128"/>
              <a:ea typeface="ＭＳ Ｐゴシック" panose="020B0600070205080204" pitchFamily="50" charset="-128"/>
              <a:cs typeface="+mn-cs"/>
            </a:rPr>
            <a:t>当社、発行本社および新聞販売所は、折込広告の社会的影響を考慮して「新聞折込広告の取扱基準」を設けております。</a:t>
          </a: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0</xdr:col>
      <xdr:colOff>295275</xdr:colOff>
      <xdr:row>0</xdr:row>
      <xdr:rowOff>0</xdr:rowOff>
    </xdr:from>
    <xdr:to>
      <xdr:col>1</xdr:col>
      <xdr:colOff>2276475</xdr:colOff>
      <xdr:row>2</xdr:row>
      <xdr:rowOff>57150</xdr:rowOff>
    </xdr:to>
    <xdr:sp macro="" textlink="">
      <xdr:nvSpPr>
        <xdr:cNvPr id="2050" name="WordArt 2">
          <a:extLst>
            <a:ext uri="{FF2B5EF4-FFF2-40B4-BE49-F238E27FC236}">
              <a16:creationId xmlns:a16="http://schemas.microsoft.com/office/drawing/2014/main" id="{00000000-0008-0000-0300-000002080000}"/>
            </a:ext>
          </a:extLst>
        </xdr:cNvPr>
        <xdr:cNvSpPr>
          <a:spLocks noChangeArrowheads="1" noChangeShapeType="1" noTextEdit="1"/>
        </xdr:cNvSpPr>
      </xdr:nvSpPr>
      <xdr:spPr bwMode="auto">
        <a:xfrm>
          <a:off x="295275" y="0"/>
          <a:ext cx="4343400" cy="55245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FFFFFF"/>
              </a:solidFill>
              <a:effectLst/>
              <a:latin typeface="ＭＳ Ｐゴシック"/>
              <a:ea typeface="ＭＳ Ｐゴシック"/>
            </a:rPr>
            <a:t>新聞折込広告取扱基準</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257175</xdr:colOff>
      <xdr:row>31</xdr:row>
      <xdr:rowOff>177615</xdr:rowOff>
    </xdr:from>
    <xdr:to>
      <xdr:col>13</xdr:col>
      <xdr:colOff>714375</xdr:colOff>
      <xdr:row>33</xdr:row>
      <xdr:rowOff>168090</xdr:rowOff>
    </xdr:to>
    <xdr:pic>
      <xdr:nvPicPr>
        <xdr:cNvPr id="5441" name="図 1">
          <a:extLst>
            <a:ext uri="{FF2B5EF4-FFF2-40B4-BE49-F238E27FC236}">
              <a16:creationId xmlns:a16="http://schemas.microsoft.com/office/drawing/2014/main" id="{00000000-0008-0000-0700-0000411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0851" y="7147674"/>
          <a:ext cx="2900083" cy="438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212908</xdr:colOff>
      <xdr:row>32</xdr:row>
      <xdr:rowOff>213611</xdr:rowOff>
    </xdr:from>
    <xdr:to>
      <xdr:col>2</xdr:col>
      <xdr:colOff>369791</xdr:colOff>
      <xdr:row>35</xdr:row>
      <xdr:rowOff>178458</xdr:rowOff>
    </xdr:to>
    <xdr:pic>
      <xdr:nvPicPr>
        <xdr:cNvPr id="5" name="図 4">
          <a:extLst>
            <a:ext uri="{FF2B5EF4-FFF2-40B4-BE49-F238E27FC236}">
              <a16:creationId xmlns:a16="http://schemas.microsoft.com/office/drawing/2014/main" id="{58C73384-E72A-3D79-0FE2-0BBDF3A998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08" y="7470470"/>
          <a:ext cx="2139274" cy="643504"/>
        </a:xfrm>
        <a:prstGeom prst="rect">
          <a:avLst/>
        </a:prstGeom>
        <a:ln w="6350">
          <a:solidFill>
            <a:schemeClr val="tx1"/>
          </a:solidFill>
        </a:ln>
      </xdr:spPr>
    </xdr:pic>
    <xdr:clientData/>
  </xdr:twoCellAnchor>
  <xdr:twoCellAnchor editAs="oneCell">
    <xdr:from>
      <xdr:col>0</xdr:col>
      <xdr:colOff>212908</xdr:colOff>
      <xdr:row>36</xdr:row>
      <xdr:rowOff>23111</xdr:rowOff>
    </xdr:from>
    <xdr:to>
      <xdr:col>2</xdr:col>
      <xdr:colOff>368917</xdr:colOff>
      <xdr:row>38</xdr:row>
      <xdr:rowOff>215073</xdr:rowOff>
    </xdr:to>
    <xdr:pic>
      <xdr:nvPicPr>
        <xdr:cNvPr id="8" name="図 7">
          <a:extLst>
            <a:ext uri="{FF2B5EF4-FFF2-40B4-BE49-F238E27FC236}">
              <a16:creationId xmlns:a16="http://schemas.microsoft.com/office/drawing/2014/main" id="{0B32B979-F1BA-B1A3-11A7-A2887024DAA1}"/>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2908" y="8184845"/>
          <a:ext cx="2138400" cy="644400"/>
        </a:xfrm>
        <a:prstGeom prst="rect">
          <a:avLst/>
        </a:prstGeom>
        <a:ln w="6350">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152400</xdr:colOff>
      <xdr:row>5</xdr:row>
      <xdr:rowOff>47625</xdr:rowOff>
    </xdr:from>
    <xdr:to>
      <xdr:col>7</xdr:col>
      <xdr:colOff>446314</xdr:colOff>
      <xdr:row>10</xdr:row>
      <xdr:rowOff>170089</xdr:rowOff>
    </xdr:to>
    <xdr:sp macro="" textlink="">
      <xdr:nvSpPr>
        <xdr:cNvPr id="2" name="テキスト ボックス 1">
          <a:extLst>
            <a:ext uri="{FF2B5EF4-FFF2-40B4-BE49-F238E27FC236}">
              <a16:creationId xmlns:a16="http://schemas.microsoft.com/office/drawing/2014/main" id="{274FC50F-4680-48C5-AB5D-17673628B4B5}"/>
            </a:ext>
          </a:extLst>
        </xdr:cNvPr>
        <xdr:cNvSpPr txBox="1"/>
      </xdr:nvSpPr>
      <xdr:spPr>
        <a:xfrm>
          <a:off x="561975" y="1209675"/>
          <a:ext cx="4408714" cy="97971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準備中</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server\&#21942;&#26989;&#26412;&#37096;\@&#26989;&#21209;&#31649;&#29702;&#37096;\@&#23450;&#26399;&#35069;&#20316;&#29289;\&#25240;&#36796;&#37096;&#25968;&#34920;\2025&#24180;08&#26376;&#25913;&#23450;\&#37096;&#25968;&#31649;&#29702;&#29992;(&#25240;&#36796;)%202025-08_1.xlsx" TargetMode="External"/><Relationship Id="rId1" Type="http://schemas.openxmlformats.org/officeDocument/2006/relationships/externalLinkPath" Target="&#37096;&#25968;&#31649;&#29702;&#29992;(&#25240;&#36796;)%202025-08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最初にお読みください"/>
      <sheetName val="地図"/>
      <sheetName val="広告取扱基準"/>
      <sheetName val="搬入・注意事項"/>
      <sheetName val="料金"/>
      <sheetName val="申込書"/>
      <sheetName val="市郡別"/>
      <sheetName val="松江1"/>
      <sheetName val="松江2"/>
      <sheetName val="安来"/>
      <sheetName val="出雲1"/>
      <sheetName val="出雲2"/>
      <sheetName val="雲南"/>
      <sheetName val="仁多・飯石・隠岐"/>
      <sheetName val="大田"/>
      <sheetName val="邑智"/>
      <sheetName val="江津・広島"/>
      <sheetName val="浜田"/>
      <sheetName val="益田・鹿足・山口"/>
      <sheetName val="米子・境港"/>
      <sheetName val="西伯・日野"/>
      <sheetName val="倉吉・東伯"/>
      <sheetName val="鳥取1"/>
      <sheetName val="鳥取2・八頭・岩美"/>
    </sheetNames>
    <sheetDataSet>
      <sheetData sheetId="0"/>
      <sheetData sheetId="1"/>
      <sheetData sheetId="2"/>
      <sheetData sheetId="3"/>
      <sheetData sheetId="4"/>
      <sheetData sheetId="5"/>
      <sheetData sheetId="6"/>
      <sheetData sheetId="7">
        <row r="1">
          <cell r="W1">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ailysanin.co.jp/numbe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google.co.jp/maps/search/%E6%B5%9C%E7%94%B0%E5%B8%82%E4%B8%8B%E5%BA%9C%E7%94%BA327-11" TargetMode="External"/><Relationship Id="rId3" Type="http://schemas.openxmlformats.org/officeDocument/2006/relationships/hyperlink" Target="https://www.dailysanin.co.jp/aelu" TargetMode="External"/><Relationship Id="rId7" Type="http://schemas.openxmlformats.org/officeDocument/2006/relationships/hyperlink" Target="https://www.google.co.jp/maps/search/%E6%9D%BE%E6%B1%9F%E5%B8%82%E5%AB%81%E5%B3%B6%E7%94%BA1%E7%95%AA27%E5%8F%B7" TargetMode="External"/><Relationship Id="rId12" Type="http://schemas.openxmlformats.org/officeDocument/2006/relationships/comments" Target="../comments1.xml"/><Relationship Id="rId2" Type="http://schemas.openxmlformats.org/officeDocument/2006/relationships/hyperlink" Target="http://www.dailysanin.co.jp/" TargetMode="External"/><Relationship Id="rId1" Type="http://schemas.openxmlformats.org/officeDocument/2006/relationships/hyperlink" Target="https://www.dailysanin.co.jp/" TargetMode="External"/><Relationship Id="rId6" Type="http://schemas.openxmlformats.org/officeDocument/2006/relationships/hyperlink" Target="https://www.google.co.jp/maps/search/%E6%B5%9C%E7%94%B0%E5%B8%82%E4%B8%8B%E5%BA%9C%E7%94%BA327-11" TargetMode="External"/><Relationship Id="rId11" Type="http://schemas.openxmlformats.org/officeDocument/2006/relationships/vmlDrawing" Target="../drawings/vmlDrawing1.vml"/><Relationship Id="rId5" Type="http://schemas.openxmlformats.org/officeDocument/2006/relationships/hyperlink" Target="https://www.google.co.jp/maps/search/%E6%9D%BE%E6%B1%9F%E5%B8%82%E5%AB%81%E5%B3%B6%E7%94%BA1%E7%95%AA27%E5%8F%B7" TargetMode="External"/><Relationship Id="rId10" Type="http://schemas.openxmlformats.org/officeDocument/2006/relationships/drawing" Target="../drawings/drawing4.xml"/><Relationship Id="rId4" Type="http://schemas.openxmlformats.org/officeDocument/2006/relationships/hyperlink" Target="https://www.iimono-5star.jp/"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3:N10"/>
  <sheetViews>
    <sheetView showGridLines="0" showRowColHeaders="0" zoomScaleNormal="100" zoomScaleSheetLayoutView="100" workbookViewId="0">
      <selection activeCell="A51" sqref="A51"/>
    </sheetView>
  </sheetViews>
  <sheetFormatPr defaultRowHeight="13.5"/>
  <cols>
    <col min="1" max="16384" width="9" style="11"/>
  </cols>
  <sheetData>
    <row r="3" spans="1:14">
      <c r="A3" s="1"/>
    </row>
    <row r="4" spans="1:14" ht="32.25">
      <c r="C4" s="2" t="s">
        <v>166</v>
      </c>
    </row>
    <row r="5" spans="1:14" ht="83.25">
      <c r="A5" s="185" t="s">
        <v>167</v>
      </c>
      <c r="B5" s="186"/>
      <c r="C5" s="186"/>
      <c r="D5" s="186"/>
      <c r="E5" s="186"/>
      <c r="F5" s="186"/>
      <c r="G5" s="186"/>
      <c r="H5" s="186"/>
      <c r="I5" s="186"/>
      <c r="J5" s="186"/>
      <c r="K5" s="186"/>
      <c r="L5" s="186"/>
      <c r="M5" s="186"/>
      <c r="N5" s="186"/>
    </row>
    <row r="6" spans="1:14">
      <c r="L6" s="187"/>
    </row>
    <row r="9" spans="1:14" ht="30.75">
      <c r="I9" s="396" t="str">
        <f>TEXT(改定日,"yyyy年m月")&amp;" 改定版"</f>
        <v>2026年2月 改定版</v>
      </c>
    </row>
    <row r="10" spans="1:14">
      <c r="I10" t="str">
        <f>"(適用期間 " &amp; TEXT(適用開始,"yyyy年m月")&amp;"～"&amp;TEXT(EOMONTH(改定日,5),"yyyy年m月") &amp; ") ("&amp;版&amp;")"</f>
        <v>(適用期間 2026年4月～2026年7月) (3)</v>
      </c>
    </row>
  </sheetData>
  <sheetProtection algorithmName="SHA-512" hashValue="IspB9d1+WGDKqj53JM9udDWUfMbOeIn0Mx7hX3D2tn8NLQ7JrUMnJQ4AZ+N9hA6Qpebq2wcj75WSCMKQCtjWJg==" saltValue="jTjGfqcU8qxO4qWWCYg7cw==" spinCount="100000" sheet="1" objects="1" scenarios="1"/>
  <phoneticPr fontId="3"/>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EBFF"/>
    <pageSetUpPr fitToPage="1"/>
  </sheetPr>
  <dimension ref="A1:AM45"/>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A1" s="59" t="str">
        <f>申込書!I2</f>
        <v>2026年2月改定 (適用期間 2026年4月～2026年7月) (3)</v>
      </c>
      <c r="AB1" s="59"/>
      <c r="AC1" s="59"/>
      <c r="AD1" s="59"/>
      <c r="AE1" s="59"/>
      <c r="AF1" s="59"/>
      <c r="AG1" s="59"/>
      <c r="AH1" s="59"/>
      <c r="AI1" s="59"/>
      <c r="AJ1" s="59"/>
      <c r="AK1" s="59"/>
    </row>
    <row r="2" spans="1:39" ht="21.75" customHeight="1">
      <c r="A2" s="132" t="s">
        <v>138</v>
      </c>
      <c r="B2" s="133"/>
      <c r="C2" s="24"/>
      <c r="D2" s="63"/>
      <c r="E2" s="64" t="s">
        <v>79</v>
      </c>
      <c r="F2" s="25"/>
      <c r="G2" s="63"/>
      <c r="H2" s="64" t="s">
        <v>80</v>
      </c>
      <c r="I2" s="63"/>
      <c r="J2" s="64" t="s">
        <v>81</v>
      </c>
      <c r="K2" s="25"/>
      <c r="L2" s="27"/>
      <c r="M2" s="25"/>
      <c r="N2" s="63"/>
      <c r="O2" s="64" t="s">
        <v>86</v>
      </c>
      <c r="P2" s="25"/>
      <c r="Q2" s="25"/>
      <c r="R2" s="25"/>
      <c r="S2" s="25"/>
      <c r="T2" s="64" t="s">
        <v>160</v>
      </c>
      <c r="U2" s="25"/>
      <c r="V2" s="25"/>
      <c r="W2" s="27"/>
      <c r="X2" s="63"/>
      <c r="Y2" s="64" t="s">
        <v>130</v>
      </c>
      <c r="Z2" s="25"/>
      <c r="AA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8"/>
      <c r="Y3" s="1036">
        <f>申込書!E4</f>
        <v>0</v>
      </c>
      <c r="Z3" s="1037"/>
      <c r="AA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1"/>
      <c r="Y4" s="1039">
        <f>申込書!H4</f>
        <v>0</v>
      </c>
      <c r="Z4" s="1040"/>
      <c r="AA4" s="1046"/>
      <c r="AL4" s="194" t="s">
        <v>131</v>
      </c>
    </row>
    <row r="5" spans="1:39" ht="21.75" customHeight="1" thickBot="1">
      <c r="B5" s="1"/>
      <c r="C5" s="11"/>
      <c r="D5" s="48" t="s">
        <v>1089</v>
      </c>
      <c r="Z5" s="48"/>
    </row>
    <row r="6" spans="1:39" ht="20.100000000000001" customHeight="1">
      <c r="A6" s="1049" t="s">
        <v>57</v>
      </c>
      <c r="B6" s="621"/>
      <c r="C6" s="622"/>
      <c r="D6" s="580" t="s">
        <v>82</v>
      </c>
      <c r="E6" s="579"/>
      <c r="F6" s="579"/>
      <c r="G6" s="580" t="s">
        <v>696</v>
      </c>
      <c r="H6" s="579"/>
      <c r="I6" s="579"/>
      <c r="J6" s="580" t="s">
        <v>697</v>
      </c>
      <c r="K6" s="579"/>
      <c r="L6" s="579"/>
      <c r="M6" s="580" t="s">
        <v>698</v>
      </c>
      <c r="N6" s="579"/>
      <c r="O6" s="579"/>
      <c r="P6" s="580" t="s">
        <v>699</v>
      </c>
      <c r="Q6" s="579"/>
      <c r="R6" s="579"/>
      <c r="S6" s="580" t="s">
        <v>703</v>
      </c>
      <c r="T6" s="579"/>
      <c r="U6" s="579"/>
      <c r="V6" s="580" t="s">
        <v>700</v>
      </c>
      <c r="W6" s="579"/>
      <c r="X6" s="579"/>
      <c r="Y6" s="580" t="s">
        <v>701</v>
      </c>
      <c r="Z6" s="579"/>
      <c r="AA6" s="581"/>
      <c r="AB6" s="582"/>
      <c r="AC6" s="582"/>
      <c r="AD6" s="582"/>
      <c r="AK6" s="48"/>
      <c r="AL6" s="195" t="s">
        <v>260</v>
      </c>
      <c r="AM6" s="484">
        <f>市郡別!E8</f>
        <v>0</v>
      </c>
    </row>
    <row r="7" spans="1:39" ht="20.100000000000001" customHeight="1">
      <c r="A7" s="1050"/>
      <c r="B7" s="604" t="s">
        <v>84</v>
      </c>
      <c r="C7" s="598" t="s">
        <v>592</v>
      </c>
      <c r="D7" s="623" t="s">
        <v>250</v>
      </c>
      <c r="E7" s="623"/>
      <c r="F7" s="624" t="s">
        <v>83</v>
      </c>
      <c r="G7" s="623" t="s">
        <v>250</v>
      </c>
      <c r="H7" s="623"/>
      <c r="I7" s="624" t="s">
        <v>83</v>
      </c>
      <c r="J7" s="623" t="s">
        <v>250</v>
      </c>
      <c r="K7" s="623"/>
      <c r="L7" s="624" t="s">
        <v>83</v>
      </c>
      <c r="M7" s="623" t="s">
        <v>250</v>
      </c>
      <c r="N7" s="623"/>
      <c r="O7" s="624" t="s">
        <v>83</v>
      </c>
      <c r="P7" s="623" t="s">
        <v>250</v>
      </c>
      <c r="Q7" s="623"/>
      <c r="R7" s="624" t="s">
        <v>83</v>
      </c>
      <c r="S7" s="623" t="s">
        <v>250</v>
      </c>
      <c r="T7" s="623"/>
      <c r="U7" s="624" t="s">
        <v>83</v>
      </c>
      <c r="V7" s="623" t="s">
        <v>250</v>
      </c>
      <c r="W7" s="623"/>
      <c r="X7" s="624" t="s">
        <v>83</v>
      </c>
      <c r="Y7" s="623" t="s">
        <v>250</v>
      </c>
      <c r="Z7" s="625"/>
      <c r="AA7" s="626" t="s">
        <v>83</v>
      </c>
      <c r="AB7" s="620"/>
      <c r="AC7" s="620"/>
      <c r="AD7" s="620"/>
      <c r="AE7" s="32"/>
      <c r="AF7" s="32"/>
      <c r="AG7" s="32"/>
      <c r="AH7" s="32"/>
      <c r="AI7" s="32"/>
      <c r="AJ7" s="32"/>
      <c r="AL7" s="196" t="s">
        <v>261</v>
      </c>
      <c r="AM7" s="484">
        <f>市郡別!E9</f>
        <v>0</v>
      </c>
    </row>
    <row r="8" spans="1:39" ht="20.100000000000001" customHeight="1">
      <c r="A8" s="1050"/>
      <c r="B8" s="670" t="s">
        <v>744</v>
      </c>
      <c r="C8" s="645" t="s">
        <v>727</v>
      </c>
      <c r="D8" s="646" t="s">
        <v>604</v>
      </c>
      <c r="E8" s="241">
        <v>3250</v>
      </c>
      <c r="F8" s="485"/>
      <c r="G8" s="631" t="s">
        <v>604</v>
      </c>
      <c r="H8" s="241">
        <v>10</v>
      </c>
      <c r="I8" s="502"/>
      <c r="J8" s="631" t="s">
        <v>731</v>
      </c>
      <c r="K8" s="241">
        <v>220</v>
      </c>
      <c r="L8" s="485"/>
      <c r="M8" s="631" t="s">
        <v>604</v>
      </c>
      <c r="N8" s="241">
        <v>10</v>
      </c>
      <c r="O8" s="502"/>
      <c r="P8" s="631" t="s">
        <v>735</v>
      </c>
      <c r="Q8" s="241">
        <v>20</v>
      </c>
      <c r="R8" s="485"/>
      <c r="S8" s="631" t="s">
        <v>737</v>
      </c>
      <c r="T8" s="241"/>
      <c r="U8" s="485"/>
      <c r="V8" s="631" t="s">
        <v>735</v>
      </c>
      <c r="W8" s="241">
        <v>20</v>
      </c>
      <c r="X8" s="485"/>
      <c r="Y8" s="631"/>
      <c r="Z8" s="241">
        <v>0</v>
      </c>
      <c r="AA8" s="276"/>
      <c r="AB8" s="38"/>
      <c r="AC8" s="38"/>
      <c r="AD8" s="38"/>
      <c r="AE8" s="38"/>
      <c r="AF8" s="38"/>
      <c r="AG8" s="38"/>
      <c r="AH8" s="38"/>
      <c r="AI8" s="38"/>
      <c r="AJ8" s="38"/>
      <c r="AK8" s="38"/>
      <c r="AL8" s="195" t="s">
        <v>93</v>
      </c>
      <c r="AM8" s="484">
        <f>市郡別!E11</f>
        <v>0</v>
      </c>
    </row>
    <row r="9" spans="1:39" ht="20.100000000000001" customHeight="1">
      <c r="A9" s="1050"/>
      <c r="B9" s="671"/>
      <c r="C9" s="647"/>
      <c r="D9" s="648"/>
      <c r="E9" s="243"/>
      <c r="F9" s="496"/>
      <c r="G9" s="632" t="s">
        <v>731</v>
      </c>
      <c r="H9" s="243">
        <v>100</v>
      </c>
      <c r="I9" s="486"/>
      <c r="J9" s="632"/>
      <c r="K9" s="243"/>
      <c r="L9" s="490"/>
      <c r="M9" s="632" t="s">
        <v>743</v>
      </c>
      <c r="N9" s="243">
        <v>40</v>
      </c>
      <c r="O9" s="486"/>
      <c r="P9" s="632"/>
      <c r="Q9" s="243"/>
      <c r="R9" s="490"/>
      <c r="S9" s="632"/>
      <c r="T9" s="243"/>
      <c r="U9" s="490"/>
      <c r="V9" s="632"/>
      <c r="W9" s="243"/>
      <c r="X9" s="490"/>
      <c r="Y9" s="632" t="s">
        <v>738</v>
      </c>
      <c r="Z9" s="243">
        <v>80</v>
      </c>
      <c r="AA9" s="443"/>
      <c r="AB9" s="38"/>
      <c r="AC9" s="38"/>
      <c r="AD9" s="38"/>
      <c r="AE9" s="38"/>
      <c r="AF9" s="38"/>
      <c r="AG9" s="38"/>
      <c r="AH9" s="38"/>
      <c r="AI9" s="38"/>
      <c r="AJ9" s="38"/>
      <c r="AK9" s="38"/>
      <c r="AL9" s="195" t="s">
        <v>262</v>
      </c>
      <c r="AM9" s="484">
        <f>市郡別!E12</f>
        <v>0</v>
      </c>
    </row>
    <row r="10" spans="1:39" ht="20.100000000000001" customHeight="1">
      <c r="A10" s="1050"/>
      <c r="B10" s="442">
        <f>SUM(E8:E10,H8:H10,N8:N10,K8:K10,Q8:Q10,T8:T10,W8:W10,Z8:Z10)</f>
        <v>3760</v>
      </c>
      <c r="C10" s="649"/>
      <c r="D10" s="650"/>
      <c r="E10" s="245"/>
      <c r="F10" s="497"/>
      <c r="G10" s="633"/>
      <c r="H10" s="245"/>
      <c r="I10" s="487"/>
      <c r="J10" s="633"/>
      <c r="K10" s="245"/>
      <c r="L10" s="487"/>
      <c r="M10" s="633"/>
      <c r="N10" s="245"/>
      <c r="O10" s="487"/>
      <c r="P10" s="633"/>
      <c r="Q10" s="245"/>
      <c r="R10" s="487"/>
      <c r="S10" s="633"/>
      <c r="T10" s="245"/>
      <c r="U10" s="487"/>
      <c r="V10" s="633"/>
      <c r="W10" s="245"/>
      <c r="X10" s="487"/>
      <c r="Y10" s="633" t="s">
        <v>739</v>
      </c>
      <c r="Z10" s="245">
        <v>10</v>
      </c>
      <c r="AA10" s="280"/>
      <c r="AB10" s="38"/>
      <c r="AC10" s="38"/>
      <c r="AD10" s="38"/>
      <c r="AE10" s="38"/>
      <c r="AF10" s="38"/>
      <c r="AG10" s="38"/>
      <c r="AH10" s="38"/>
      <c r="AI10" s="38"/>
      <c r="AJ10" s="38"/>
      <c r="AK10" s="38"/>
      <c r="AL10" s="195" t="s">
        <v>263</v>
      </c>
      <c r="AM10" s="484">
        <f>市郡別!E13</f>
        <v>0</v>
      </c>
    </row>
    <row r="11" spans="1:39" ht="20.100000000000001" customHeight="1">
      <c r="A11" s="1050"/>
      <c r="B11" s="672" t="s">
        <v>745</v>
      </c>
      <c r="C11" s="651" t="s">
        <v>413</v>
      </c>
      <c r="D11" s="652" t="s">
        <v>604</v>
      </c>
      <c r="E11" s="241">
        <v>450</v>
      </c>
      <c r="F11" s="485"/>
      <c r="G11" s="631" t="s">
        <v>604</v>
      </c>
      <c r="H11" s="241">
        <v>10</v>
      </c>
      <c r="I11" s="485"/>
      <c r="J11" s="631" t="s">
        <v>732</v>
      </c>
      <c r="K11" s="241">
        <v>60</v>
      </c>
      <c r="L11" s="485"/>
      <c r="M11" s="680" t="s">
        <v>604</v>
      </c>
      <c r="N11" s="241">
        <v>10</v>
      </c>
      <c r="O11" s="485"/>
      <c r="P11" s="631" t="s">
        <v>604</v>
      </c>
      <c r="Q11" s="241">
        <v>10</v>
      </c>
      <c r="R11" s="485"/>
      <c r="S11" s="631"/>
      <c r="T11" s="241"/>
      <c r="U11" s="485"/>
      <c r="V11" s="631"/>
      <c r="W11" s="241"/>
      <c r="X11" s="485"/>
      <c r="Y11" s="631" t="s">
        <v>740</v>
      </c>
      <c r="Z11" s="241">
        <v>10</v>
      </c>
      <c r="AA11" s="276"/>
      <c r="AB11" s="38"/>
      <c r="AC11" s="38"/>
      <c r="AD11" s="38"/>
      <c r="AE11" s="38"/>
      <c r="AF11" s="38"/>
      <c r="AG11" s="38"/>
      <c r="AH11" s="38"/>
      <c r="AI11" s="38"/>
      <c r="AJ11" s="38"/>
      <c r="AK11" s="38"/>
      <c r="AL11" s="195" t="s">
        <v>85</v>
      </c>
      <c r="AM11" s="484">
        <f>市郡別!E15</f>
        <v>0</v>
      </c>
    </row>
    <row r="12" spans="1:39" ht="20.100000000000001" customHeight="1">
      <c r="A12" s="1050"/>
      <c r="B12" s="673"/>
      <c r="C12" s="653" t="s">
        <v>414</v>
      </c>
      <c r="D12" s="654" t="s">
        <v>604</v>
      </c>
      <c r="E12" s="243">
        <v>210</v>
      </c>
      <c r="F12" s="486"/>
      <c r="G12" s="632" t="s">
        <v>604</v>
      </c>
      <c r="H12" s="243">
        <v>10</v>
      </c>
      <c r="I12" s="486"/>
      <c r="J12" s="632" t="s">
        <v>604</v>
      </c>
      <c r="K12" s="243">
        <v>30</v>
      </c>
      <c r="L12" s="486"/>
      <c r="M12" s="632" t="s">
        <v>604</v>
      </c>
      <c r="N12" s="243">
        <v>10</v>
      </c>
      <c r="O12" s="486"/>
      <c r="P12" s="632" t="s">
        <v>604</v>
      </c>
      <c r="Q12" s="243">
        <v>0</v>
      </c>
      <c r="R12" s="486"/>
      <c r="S12" s="632"/>
      <c r="T12" s="243"/>
      <c r="U12" s="486"/>
      <c r="V12" s="632"/>
      <c r="W12" s="243"/>
      <c r="X12" s="486"/>
      <c r="Y12" s="685"/>
      <c r="Z12" s="243"/>
      <c r="AA12" s="279"/>
      <c r="AB12" s="38"/>
      <c r="AC12" s="38"/>
      <c r="AD12" s="38"/>
      <c r="AE12" s="38"/>
      <c r="AF12" s="38"/>
      <c r="AG12" s="38"/>
      <c r="AH12" s="38"/>
      <c r="AI12" s="38"/>
      <c r="AJ12" s="38"/>
      <c r="AK12" s="38"/>
      <c r="AL12" s="195" t="s">
        <v>90</v>
      </c>
      <c r="AM12" s="484">
        <f>市郡別!E16</f>
        <v>0</v>
      </c>
    </row>
    <row r="13" spans="1:39" ht="20.100000000000001" customHeight="1">
      <c r="A13" s="1050"/>
      <c r="B13" s="673"/>
      <c r="C13" s="653" t="s">
        <v>415</v>
      </c>
      <c r="D13" s="656"/>
      <c r="E13" s="243">
        <v>30</v>
      </c>
      <c r="F13" s="486"/>
      <c r="G13" s="632"/>
      <c r="H13" s="243"/>
      <c r="I13" s="486"/>
      <c r="J13" s="632"/>
      <c r="K13" s="243"/>
      <c r="L13" s="486"/>
      <c r="M13" s="632"/>
      <c r="N13" s="243"/>
      <c r="O13" s="486"/>
      <c r="P13" s="632"/>
      <c r="Q13" s="243"/>
      <c r="R13" s="486"/>
      <c r="S13" s="632"/>
      <c r="T13" s="243"/>
      <c r="U13" s="486"/>
      <c r="V13" s="632"/>
      <c r="W13" s="243"/>
      <c r="X13" s="486"/>
      <c r="Y13" s="632"/>
      <c r="Z13" s="243"/>
      <c r="AA13" s="279"/>
      <c r="AB13" s="38"/>
      <c r="AC13" s="38"/>
      <c r="AD13" s="38"/>
      <c r="AE13" s="38"/>
      <c r="AF13" s="38"/>
      <c r="AG13" s="38"/>
      <c r="AH13" s="38"/>
      <c r="AI13" s="38"/>
      <c r="AJ13" s="38"/>
      <c r="AK13" s="38"/>
      <c r="AL13" s="195" t="s">
        <v>62</v>
      </c>
      <c r="AM13" s="484">
        <f>市郡別!E17</f>
        <v>0</v>
      </c>
    </row>
    <row r="14" spans="1:39" ht="20.100000000000001" customHeight="1">
      <c r="A14" s="1050"/>
      <c r="B14" s="272">
        <f>SUM(E11:E14,H11:H14,N11:N14,K11:K14,Q11:Q14,T11:T14,W11:W14,Z11:Z14)</f>
        <v>910</v>
      </c>
      <c r="C14" s="657" t="s">
        <v>416</v>
      </c>
      <c r="D14" s="658"/>
      <c r="E14" s="245">
        <v>70</v>
      </c>
      <c r="F14" s="487"/>
      <c r="G14" s="633"/>
      <c r="H14" s="245"/>
      <c r="I14" s="487"/>
      <c r="J14" s="633"/>
      <c r="K14" s="245"/>
      <c r="L14" s="487"/>
      <c r="M14" s="633"/>
      <c r="N14" s="245"/>
      <c r="O14" s="487"/>
      <c r="P14" s="633"/>
      <c r="Q14" s="245"/>
      <c r="R14" s="487"/>
      <c r="S14" s="633"/>
      <c r="T14" s="245"/>
      <c r="U14" s="487"/>
      <c r="V14" s="633"/>
      <c r="W14" s="245"/>
      <c r="X14" s="487"/>
      <c r="Y14" s="633"/>
      <c r="Z14" s="245"/>
      <c r="AA14" s="280"/>
      <c r="AB14" s="38"/>
      <c r="AC14" s="38"/>
      <c r="AD14" s="38"/>
      <c r="AE14" s="38"/>
      <c r="AF14" s="38"/>
      <c r="AG14" s="38"/>
      <c r="AH14" s="38"/>
      <c r="AI14" s="38"/>
      <c r="AJ14" s="38"/>
      <c r="AK14" s="38"/>
      <c r="AL14" s="195" t="s">
        <v>63</v>
      </c>
      <c r="AM14" s="484">
        <f>市郡別!E18</f>
        <v>0</v>
      </c>
    </row>
    <row r="15" spans="1:39" ht="20.100000000000001" customHeight="1">
      <c r="A15" s="1050"/>
      <c r="B15" s="271" t="s">
        <v>303</v>
      </c>
      <c r="C15" s="651" t="s">
        <v>417</v>
      </c>
      <c r="D15" s="652" t="s">
        <v>604</v>
      </c>
      <c r="E15" s="241">
        <v>1490</v>
      </c>
      <c r="F15" s="485"/>
      <c r="G15" s="631" t="s">
        <v>604</v>
      </c>
      <c r="H15" s="241">
        <v>10</v>
      </c>
      <c r="I15" s="485"/>
      <c r="J15" s="631" t="s">
        <v>733</v>
      </c>
      <c r="K15" s="241">
        <v>80</v>
      </c>
      <c r="L15" s="485"/>
      <c r="M15" s="631" t="s">
        <v>604</v>
      </c>
      <c r="N15" s="241">
        <v>10</v>
      </c>
      <c r="O15" s="485"/>
      <c r="P15" s="631" t="s">
        <v>604</v>
      </c>
      <c r="Q15" s="241">
        <v>10</v>
      </c>
      <c r="R15" s="485"/>
      <c r="S15" s="631" t="s">
        <v>604</v>
      </c>
      <c r="T15" s="241">
        <v>10</v>
      </c>
      <c r="U15" s="485"/>
      <c r="V15" s="631"/>
      <c r="W15" s="241"/>
      <c r="X15" s="485"/>
      <c r="Y15" s="631" t="s">
        <v>604</v>
      </c>
      <c r="Z15" s="241">
        <v>20</v>
      </c>
      <c r="AA15" s="276"/>
      <c r="AB15" s="38"/>
      <c r="AC15" s="38"/>
      <c r="AD15" s="38"/>
      <c r="AE15" s="38"/>
      <c r="AF15" s="38"/>
      <c r="AG15" s="38"/>
      <c r="AH15" s="38"/>
      <c r="AI15" s="38"/>
      <c r="AJ15" s="38"/>
      <c r="AK15" s="38"/>
      <c r="AL15" s="195" t="s">
        <v>64</v>
      </c>
      <c r="AM15" s="484">
        <f>市郡別!E20</f>
        <v>0</v>
      </c>
    </row>
    <row r="16" spans="1:39" ht="20.100000000000001" customHeight="1">
      <c r="A16" s="1050"/>
      <c r="B16" s="272">
        <f>SUM(E15:E16,H15:H16,N15:N16,K15:K16,Q15:Q16,T15:T16,W15:W16,Z15:Z16)</f>
        <v>1630</v>
      </c>
      <c r="C16" s="657"/>
      <c r="D16" s="650"/>
      <c r="E16" s="281"/>
      <c r="F16" s="498"/>
      <c r="G16" s="633"/>
      <c r="H16" s="281"/>
      <c r="I16" s="499"/>
      <c r="J16" s="633"/>
      <c r="K16" s="281"/>
      <c r="L16" s="499"/>
      <c r="M16" s="633"/>
      <c r="N16" s="281"/>
      <c r="O16" s="499"/>
      <c r="P16" s="633"/>
      <c r="Q16" s="281"/>
      <c r="R16" s="499"/>
      <c r="S16" s="633"/>
      <c r="T16" s="281"/>
      <c r="U16" s="499"/>
      <c r="V16" s="633"/>
      <c r="W16" s="281"/>
      <c r="X16" s="499"/>
      <c r="Y16" s="633"/>
      <c r="Z16" s="281"/>
      <c r="AA16" s="277"/>
      <c r="AB16" s="38"/>
      <c r="AC16" s="38"/>
      <c r="AD16" s="38"/>
      <c r="AE16" s="38"/>
      <c r="AF16" s="38"/>
      <c r="AG16" s="38"/>
      <c r="AH16" s="38"/>
      <c r="AI16" s="38"/>
      <c r="AJ16" s="38"/>
      <c r="AK16" s="38"/>
      <c r="AL16" s="195" t="s">
        <v>69</v>
      </c>
      <c r="AM16" s="484">
        <f>市郡別!E21</f>
        <v>0</v>
      </c>
    </row>
    <row r="17" spans="1:39" ht="20.100000000000001" customHeight="1">
      <c r="A17" s="1050"/>
      <c r="B17" s="670" t="s">
        <v>746</v>
      </c>
      <c r="C17" s="659" t="s">
        <v>728</v>
      </c>
      <c r="D17" s="660" t="s">
        <v>605</v>
      </c>
      <c r="E17" s="241">
        <v>300</v>
      </c>
      <c r="F17" s="485"/>
      <c r="G17" s="631"/>
      <c r="H17" s="241"/>
      <c r="I17" s="485"/>
      <c r="J17" s="631" t="s">
        <v>732</v>
      </c>
      <c r="K17" s="241">
        <v>10</v>
      </c>
      <c r="L17" s="485"/>
      <c r="M17" s="631" t="s">
        <v>604</v>
      </c>
      <c r="N17" s="241">
        <v>10</v>
      </c>
      <c r="O17" s="485"/>
      <c r="P17" s="631" t="s">
        <v>604</v>
      </c>
      <c r="Q17" s="241">
        <v>10</v>
      </c>
      <c r="R17" s="485"/>
      <c r="S17" s="631"/>
      <c r="T17" s="241"/>
      <c r="U17" s="485"/>
      <c r="V17" s="631"/>
      <c r="W17" s="241"/>
      <c r="X17" s="485"/>
      <c r="Y17" s="631"/>
      <c r="Z17" s="241"/>
      <c r="AA17" s="276"/>
      <c r="AB17" s="38"/>
      <c r="AC17" s="38"/>
      <c r="AD17" s="38"/>
      <c r="AE17" s="38"/>
      <c r="AF17" s="38"/>
      <c r="AG17" s="38"/>
      <c r="AH17" s="38"/>
      <c r="AI17" s="38"/>
      <c r="AJ17" s="38"/>
      <c r="AK17" s="38"/>
      <c r="AL17" s="195" t="s">
        <v>66</v>
      </c>
      <c r="AM17" s="484">
        <f>市郡別!E22</f>
        <v>0</v>
      </c>
    </row>
    <row r="18" spans="1:39" ht="20.100000000000001" customHeight="1">
      <c r="A18" s="1050"/>
      <c r="B18" s="673"/>
      <c r="C18" s="653" t="s">
        <v>729</v>
      </c>
      <c r="D18" s="654" t="s">
        <v>604</v>
      </c>
      <c r="E18" s="243">
        <v>200</v>
      </c>
      <c r="F18" s="486"/>
      <c r="G18" s="632" t="s">
        <v>604</v>
      </c>
      <c r="H18" s="243">
        <v>10</v>
      </c>
      <c r="I18" s="486"/>
      <c r="J18" s="632" t="s">
        <v>729</v>
      </c>
      <c r="K18" s="243">
        <v>10</v>
      </c>
      <c r="L18" s="486"/>
      <c r="M18" s="636" t="s">
        <v>604</v>
      </c>
      <c r="N18" s="243">
        <v>10</v>
      </c>
      <c r="O18" s="486"/>
      <c r="P18" s="632" t="s">
        <v>604</v>
      </c>
      <c r="Q18" s="243">
        <v>10</v>
      </c>
      <c r="R18" s="486"/>
      <c r="S18" s="632"/>
      <c r="T18" s="243"/>
      <c r="U18" s="486"/>
      <c r="V18" s="632" t="s">
        <v>729</v>
      </c>
      <c r="W18" s="243">
        <v>180</v>
      </c>
      <c r="X18" s="486"/>
      <c r="Y18" s="632"/>
      <c r="Z18" s="243"/>
      <c r="AA18" s="279"/>
      <c r="AB18" s="38"/>
      <c r="AC18" s="38"/>
      <c r="AD18" s="38"/>
      <c r="AE18" s="38"/>
      <c r="AF18" s="38"/>
      <c r="AG18" s="38"/>
      <c r="AH18" s="38"/>
      <c r="AI18" s="38"/>
      <c r="AJ18" s="38"/>
      <c r="AK18" s="38"/>
      <c r="AL18" s="195" t="s">
        <v>65</v>
      </c>
      <c r="AM18" s="484">
        <f>市郡別!E23</f>
        <v>0</v>
      </c>
    </row>
    <row r="19" spans="1:39" ht="20.100000000000001" customHeight="1">
      <c r="A19" s="1050"/>
      <c r="B19" s="673"/>
      <c r="C19" s="661" t="s">
        <v>741</v>
      </c>
      <c r="D19" s="654" t="s">
        <v>604</v>
      </c>
      <c r="E19" s="243">
        <v>290</v>
      </c>
      <c r="F19" s="486"/>
      <c r="G19" s="632" t="s">
        <v>604</v>
      </c>
      <c r="H19" s="243">
        <v>10</v>
      </c>
      <c r="I19" s="486"/>
      <c r="J19" s="632" t="s">
        <v>732</v>
      </c>
      <c r="K19" s="243">
        <v>40</v>
      </c>
      <c r="L19" s="486"/>
      <c r="M19" s="636" t="s">
        <v>604</v>
      </c>
      <c r="N19" s="243">
        <v>10</v>
      </c>
      <c r="O19" s="486"/>
      <c r="P19" s="632" t="s">
        <v>604</v>
      </c>
      <c r="Q19" s="243">
        <v>10</v>
      </c>
      <c r="R19" s="486"/>
      <c r="S19" s="632"/>
      <c r="T19" s="243"/>
      <c r="U19" s="486"/>
      <c r="V19" s="632"/>
      <c r="W19" s="243"/>
      <c r="X19" s="486"/>
      <c r="Y19" s="632"/>
      <c r="Z19" s="243"/>
      <c r="AA19" s="279"/>
      <c r="AB19" s="38"/>
      <c r="AC19" s="38"/>
      <c r="AD19" s="38"/>
      <c r="AE19" s="38"/>
      <c r="AF19" s="38"/>
      <c r="AG19" s="38"/>
      <c r="AH19" s="38"/>
      <c r="AI19" s="38"/>
      <c r="AJ19" s="38"/>
      <c r="AK19" s="38"/>
      <c r="AL19" s="195" t="s">
        <v>94</v>
      </c>
      <c r="AM19" s="484">
        <f>市郡別!E24</f>
        <v>0</v>
      </c>
    </row>
    <row r="20" spans="1:39" ht="20.100000000000001" customHeight="1">
      <c r="A20" s="1050"/>
      <c r="B20" s="673"/>
      <c r="C20" s="653" t="s">
        <v>418</v>
      </c>
      <c r="D20" s="654" t="s">
        <v>604</v>
      </c>
      <c r="E20" s="243">
        <v>350</v>
      </c>
      <c r="F20" s="486"/>
      <c r="G20" s="632" t="s">
        <v>604</v>
      </c>
      <c r="H20" s="243">
        <v>10</v>
      </c>
      <c r="I20" s="486"/>
      <c r="J20" s="632" t="s">
        <v>732</v>
      </c>
      <c r="K20" s="243">
        <v>20</v>
      </c>
      <c r="L20" s="486"/>
      <c r="M20" s="632" t="s">
        <v>604</v>
      </c>
      <c r="N20" s="243">
        <v>10</v>
      </c>
      <c r="O20" s="486"/>
      <c r="P20" s="632" t="s">
        <v>604</v>
      </c>
      <c r="Q20" s="243">
        <v>10</v>
      </c>
      <c r="R20" s="486"/>
      <c r="S20" s="632"/>
      <c r="T20" s="243"/>
      <c r="U20" s="486"/>
      <c r="V20" s="632"/>
      <c r="W20" s="243"/>
      <c r="X20" s="486"/>
      <c r="Y20" s="632" t="s">
        <v>1077</v>
      </c>
      <c r="Z20" s="243">
        <v>10</v>
      </c>
      <c r="AA20" s="279"/>
      <c r="AB20" s="38"/>
      <c r="AC20" s="38"/>
      <c r="AD20" s="38"/>
      <c r="AE20" s="38"/>
      <c r="AF20" s="38"/>
      <c r="AG20" s="38"/>
      <c r="AH20" s="38"/>
      <c r="AI20" s="38"/>
      <c r="AJ20" s="38"/>
      <c r="AK20" s="38"/>
      <c r="AL20" s="195" t="s">
        <v>89</v>
      </c>
      <c r="AM20" s="484">
        <f>市郡別!E25</f>
        <v>0</v>
      </c>
    </row>
    <row r="21" spans="1:39" ht="20.100000000000001" customHeight="1">
      <c r="A21" s="1050"/>
      <c r="B21" s="673"/>
      <c r="C21" s="653" t="s">
        <v>419</v>
      </c>
      <c r="D21" s="855" t="s">
        <v>1088</v>
      </c>
      <c r="E21" s="243"/>
      <c r="F21" s="486"/>
      <c r="G21" s="632"/>
      <c r="H21" s="243"/>
      <c r="I21" s="486"/>
      <c r="J21" s="632"/>
      <c r="K21" s="243"/>
      <c r="L21" s="486"/>
      <c r="M21" s="632"/>
      <c r="N21" s="243"/>
      <c r="O21" s="486"/>
      <c r="P21" s="632"/>
      <c r="Q21" s="243"/>
      <c r="R21" s="486"/>
      <c r="S21" s="632"/>
      <c r="T21" s="243"/>
      <c r="U21" s="486"/>
      <c r="V21" s="632"/>
      <c r="W21" s="243"/>
      <c r="X21" s="486"/>
      <c r="Y21" s="632"/>
      <c r="Z21" s="243"/>
      <c r="AA21" s="279"/>
      <c r="AB21" s="38"/>
      <c r="AC21" s="38"/>
      <c r="AD21" s="38"/>
      <c r="AE21" s="38"/>
      <c r="AF21" s="38"/>
      <c r="AG21" s="38"/>
      <c r="AH21" s="38"/>
      <c r="AI21" s="38"/>
      <c r="AJ21" s="38"/>
      <c r="AK21" s="38"/>
      <c r="AL21" s="395" t="s">
        <v>97</v>
      </c>
      <c r="AM21" s="484">
        <f>市郡別!E29</f>
        <v>0</v>
      </c>
    </row>
    <row r="22" spans="1:39" ht="20.100000000000001" customHeight="1">
      <c r="A22" s="1050"/>
      <c r="B22" s="272">
        <f>SUM(E17:E22,H17:H22,N17:N22,K17:K22,Q17:Q22,T17:T22,W17:W22,Z17:Z22)</f>
        <v>1690</v>
      </c>
      <c r="C22" s="657" t="s">
        <v>420</v>
      </c>
      <c r="D22" s="650"/>
      <c r="E22" s="245">
        <v>150</v>
      </c>
      <c r="F22" s="487"/>
      <c r="G22" s="633"/>
      <c r="H22" s="245"/>
      <c r="I22" s="487"/>
      <c r="J22" s="633" t="s">
        <v>732</v>
      </c>
      <c r="K22" s="245">
        <v>20</v>
      </c>
      <c r="L22" s="487"/>
      <c r="M22" s="633"/>
      <c r="N22" s="245"/>
      <c r="O22" s="487"/>
      <c r="P22" s="633"/>
      <c r="Q22" s="245"/>
      <c r="R22" s="487"/>
      <c r="S22" s="633"/>
      <c r="T22" s="245"/>
      <c r="U22" s="487"/>
      <c r="V22" s="633"/>
      <c r="W22" s="245"/>
      <c r="X22" s="487"/>
      <c r="Y22" s="633"/>
      <c r="Z22" s="245"/>
      <c r="AA22" s="280"/>
      <c r="AB22" s="38"/>
      <c r="AC22" s="38"/>
      <c r="AD22" s="38"/>
      <c r="AE22" s="38"/>
      <c r="AF22" s="38"/>
      <c r="AG22" s="38"/>
      <c r="AH22" s="38"/>
      <c r="AI22" s="38"/>
      <c r="AJ22" s="38"/>
      <c r="AK22" s="38"/>
      <c r="AL22" s="395" t="s">
        <v>98</v>
      </c>
      <c r="AM22" s="484">
        <f>市郡別!E30</f>
        <v>0</v>
      </c>
    </row>
    <row r="23" spans="1:39" ht="20.100000000000001" customHeight="1">
      <c r="A23" s="1050"/>
      <c r="B23" s="670" t="s">
        <v>747</v>
      </c>
      <c r="C23" s="651" t="s">
        <v>421</v>
      </c>
      <c r="D23" s="652"/>
      <c r="E23" s="241">
        <v>130</v>
      </c>
      <c r="F23" s="485"/>
      <c r="G23" s="631"/>
      <c r="H23" s="241"/>
      <c r="I23" s="485"/>
      <c r="J23" s="631"/>
      <c r="K23" s="241"/>
      <c r="L23" s="485"/>
      <c r="M23" s="631"/>
      <c r="N23" s="241"/>
      <c r="O23" s="485"/>
      <c r="P23" s="631"/>
      <c r="Q23" s="241"/>
      <c r="R23" s="485"/>
      <c r="S23" s="631"/>
      <c r="T23" s="241"/>
      <c r="U23" s="485"/>
      <c r="V23" s="631"/>
      <c r="W23" s="241"/>
      <c r="X23" s="485"/>
      <c r="Y23" s="631"/>
      <c r="Z23" s="241"/>
      <c r="AA23" s="276"/>
      <c r="AB23" s="38"/>
      <c r="AC23" s="38"/>
      <c r="AD23" s="38"/>
      <c r="AE23" s="38"/>
      <c r="AF23" s="38"/>
      <c r="AG23" s="38"/>
      <c r="AH23" s="38"/>
      <c r="AI23" s="38"/>
      <c r="AJ23" s="38"/>
      <c r="AK23" s="38"/>
      <c r="AL23" s="195" t="s">
        <v>161</v>
      </c>
      <c r="AM23" s="484">
        <f>市郡別!E31</f>
        <v>0</v>
      </c>
    </row>
    <row r="24" spans="1:39" ht="20.100000000000001" customHeight="1">
      <c r="A24" s="1050"/>
      <c r="B24" s="673"/>
      <c r="C24" s="653" t="s">
        <v>422</v>
      </c>
      <c r="D24" s="654" t="s">
        <v>604</v>
      </c>
      <c r="E24" s="243">
        <v>650</v>
      </c>
      <c r="F24" s="486"/>
      <c r="G24" s="632" t="s">
        <v>604</v>
      </c>
      <c r="H24" s="243">
        <v>30</v>
      </c>
      <c r="I24" s="486"/>
      <c r="J24" s="632"/>
      <c r="K24" s="243"/>
      <c r="L24" s="486"/>
      <c r="M24" s="632"/>
      <c r="N24" s="243"/>
      <c r="O24" s="486"/>
      <c r="P24" s="632" t="s">
        <v>604</v>
      </c>
      <c r="Q24" s="243">
        <v>10</v>
      </c>
      <c r="R24" s="486"/>
      <c r="S24" s="632"/>
      <c r="T24" s="243"/>
      <c r="U24" s="486"/>
      <c r="V24" s="632"/>
      <c r="W24" s="243"/>
      <c r="X24" s="486"/>
      <c r="Y24" s="632" t="s">
        <v>604</v>
      </c>
      <c r="Z24" s="243">
        <v>10</v>
      </c>
      <c r="AA24" s="279"/>
      <c r="AB24" s="38"/>
      <c r="AC24" s="38"/>
      <c r="AD24" s="38"/>
      <c r="AE24" s="38"/>
      <c r="AF24" s="38"/>
      <c r="AG24" s="38"/>
      <c r="AH24" s="38"/>
      <c r="AI24" s="38"/>
      <c r="AJ24" s="38"/>
      <c r="AK24" s="38"/>
      <c r="AL24" s="195" t="s">
        <v>162</v>
      </c>
      <c r="AM24" s="484">
        <f>市郡別!E32</f>
        <v>0</v>
      </c>
    </row>
    <row r="25" spans="1:39" ht="20.100000000000001" customHeight="1">
      <c r="A25" s="1050"/>
      <c r="B25" s="272">
        <f>SUM(E23:E25,H23:H25,N23:N25,K23:K25,Q23:Q25,T23:T25,W23:W25,Z23:Z25)</f>
        <v>1110</v>
      </c>
      <c r="C25" s="657" t="s">
        <v>423</v>
      </c>
      <c r="D25" s="650" t="s">
        <v>604</v>
      </c>
      <c r="E25" s="245">
        <v>230</v>
      </c>
      <c r="F25" s="499"/>
      <c r="G25" s="633" t="s">
        <v>604</v>
      </c>
      <c r="H25" s="245">
        <v>10</v>
      </c>
      <c r="I25" s="499"/>
      <c r="J25" s="633" t="s">
        <v>604</v>
      </c>
      <c r="K25" s="245">
        <v>20</v>
      </c>
      <c r="L25" s="499"/>
      <c r="M25" s="633" t="s">
        <v>604</v>
      </c>
      <c r="N25" s="245">
        <v>10</v>
      </c>
      <c r="O25" s="499"/>
      <c r="P25" s="633" t="s">
        <v>604</v>
      </c>
      <c r="Q25" s="245">
        <v>10</v>
      </c>
      <c r="R25" s="499"/>
      <c r="S25" s="633"/>
      <c r="T25" s="245"/>
      <c r="U25" s="499"/>
      <c r="V25" s="633"/>
      <c r="W25" s="245"/>
      <c r="X25" s="499"/>
      <c r="Y25" s="633"/>
      <c r="Z25" s="245"/>
      <c r="AA25" s="277"/>
      <c r="AB25" s="38"/>
      <c r="AC25" s="38"/>
      <c r="AD25" s="38"/>
      <c r="AE25" s="38"/>
      <c r="AF25" s="38"/>
      <c r="AG25" s="38"/>
      <c r="AH25" s="38"/>
      <c r="AI25" s="38"/>
      <c r="AJ25" s="38"/>
      <c r="AK25" s="38"/>
      <c r="AL25" s="195" t="s">
        <v>163</v>
      </c>
      <c r="AM25" s="484">
        <f>市郡別!E33</f>
        <v>0</v>
      </c>
    </row>
    <row r="26" spans="1:39" ht="20.100000000000001" customHeight="1">
      <c r="A26" s="1050"/>
      <c r="B26" s="670" t="s">
        <v>748</v>
      </c>
      <c r="C26" s="651" t="s">
        <v>424</v>
      </c>
      <c r="D26" s="652" t="s">
        <v>604</v>
      </c>
      <c r="E26" s="241">
        <v>650</v>
      </c>
      <c r="F26" s="485"/>
      <c r="G26" s="631" t="s">
        <v>604</v>
      </c>
      <c r="H26" s="241">
        <v>20</v>
      </c>
      <c r="I26" s="485"/>
      <c r="J26" s="631" t="s">
        <v>424</v>
      </c>
      <c r="K26" s="241">
        <v>70</v>
      </c>
      <c r="L26" s="485"/>
      <c r="M26" s="631" t="s">
        <v>604</v>
      </c>
      <c r="N26" s="241">
        <v>10</v>
      </c>
      <c r="O26" s="485"/>
      <c r="P26" s="631" t="s">
        <v>604</v>
      </c>
      <c r="Q26" s="241">
        <v>0</v>
      </c>
      <c r="R26" s="485"/>
      <c r="S26" s="631"/>
      <c r="T26" s="241"/>
      <c r="U26" s="485"/>
      <c r="V26" s="631"/>
      <c r="W26" s="241"/>
      <c r="X26" s="485"/>
      <c r="Y26" s="631" t="s">
        <v>1051</v>
      </c>
      <c r="Z26" s="241">
        <v>10</v>
      </c>
      <c r="AA26" s="276"/>
      <c r="AB26" s="38"/>
      <c r="AC26" s="38"/>
      <c r="AD26" s="38"/>
      <c r="AE26" s="38"/>
      <c r="AF26" s="38"/>
      <c r="AG26" s="38"/>
      <c r="AH26" s="38"/>
      <c r="AI26" s="38"/>
      <c r="AJ26" s="38"/>
      <c r="AK26" s="38"/>
      <c r="AL26" s="195" t="s">
        <v>164</v>
      </c>
      <c r="AM26" s="484">
        <f>市郡別!E34</f>
        <v>0</v>
      </c>
    </row>
    <row r="27" spans="1:39" ht="20.100000000000001" customHeight="1">
      <c r="A27" s="1050"/>
      <c r="B27" s="272">
        <f>SUM(E26:E27,H26:H27,N26:N27,K26:K27,Q26:Q27,T26:T27,W26:W27,Z26:Z27)</f>
        <v>890</v>
      </c>
      <c r="C27" s="662" t="s">
        <v>730</v>
      </c>
      <c r="D27" s="650"/>
      <c r="E27" s="245">
        <v>130</v>
      </c>
      <c r="F27" s="499"/>
      <c r="G27" s="633"/>
      <c r="H27" s="245"/>
      <c r="I27" s="499"/>
      <c r="J27" s="633"/>
      <c r="K27" s="245"/>
      <c r="L27" s="499"/>
      <c r="M27" s="633"/>
      <c r="N27" s="245"/>
      <c r="O27" s="499"/>
      <c r="P27" s="633"/>
      <c r="Q27" s="245"/>
      <c r="R27" s="499"/>
      <c r="S27" s="633"/>
      <c r="T27" s="245"/>
      <c r="U27" s="499"/>
      <c r="V27" s="633"/>
      <c r="W27" s="245"/>
      <c r="X27" s="499"/>
      <c r="Y27" s="633"/>
      <c r="Z27" s="245"/>
      <c r="AA27" s="277"/>
      <c r="AB27" s="38"/>
      <c r="AC27" s="38"/>
      <c r="AD27" s="38"/>
      <c r="AE27" s="38"/>
      <c r="AF27" s="38"/>
      <c r="AG27" s="38"/>
      <c r="AH27" s="38"/>
      <c r="AI27" s="38"/>
      <c r="AJ27" s="38"/>
      <c r="AK27" s="38"/>
      <c r="AL27" s="395" t="s">
        <v>264</v>
      </c>
      <c r="AM27" s="484">
        <f>鳥取1!C32</f>
        <v>0</v>
      </c>
    </row>
    <row r="28" spans="1:39" ht="20.100000000000001" customHeight="1">
      <c r="A28" s="1050"/>
      <c r="B28" s="670" t="s">
        <v>749</v>
      </c>
      <c r="C28" s="663" t="s">
        <v>742</v>
      </c>
      <c r="D28" s="664" t="s">
        <v>604</v>
      </c>
      <c r="E28" s="247">
        <v>1760</v>
      </c>
      <c r="F28" s="488"/>
      <c r="G28" s="634" t="s">
        <v>604</v>
      </c>
      <c r="H28" s="247">
        <v>50</v>
      </c>
      <c r="I28" s="488"/>
      <c r="J28" s="634" t="s">
        <v>734</v>
      </c>
      <c r="K28" s="247">
        <v>240</v>
      </c>
      <c r="L28" s="488"/>
      <c r="M28" s="634" t="s">
        <v>604</v>
      </c>
      <c r="N28" s="247">
        <v>30</v>
      </c>
      <c r="O28" s="488"/>
      <c r="P28" s="634" t="s">
        <v>604</v>
      </c>
      <c r="Q28" s="247">
        <v>20</v>
      </c>
      <c r="R28" s="488"/>
      <c r="S28" s="634" t="s">
        <v>604</v>
      </c>
      <c r="T28" s="247">
        <v>20</v>
      </c>
      <c r="U28" s="488"/>
      <c r="V28" s="634"/>
      <c r="W28" s="247"/>
      <c r="X28" s="488"/>
      <c r="Y28" s="634" t="s">
        <v>604</v>
      </c>
      <c r="Z28" s="247">
        <v>50</v>
      </c>
      <c r="AA28" s="278"/>
      <c r="AB28" s="38"/>
      <c r="AC28" s="38"/>
      <c r="AD28" s="38"/>
      <c r="AE28" s="38"/>
      <c r="AF28" s="38"/>
      <c r="AG28" s="38"/>
      <c r="AH28" s="38"/>
      <c r="AI28" s="38"/>
      <c r="AJ28" s="38"/>
      <c r="AK28" s="38"/>
      <c r="AL28" s="395" t="s">
        <v>265</v>
      </c>
      <c r="AM28" s="484">
        <f>鳥取2・八頭・岩美!C23</f>
        <v>0</v>
      </c>
    </row>
    <row r="29" spans="1:39" ht="20.100000000000001" customHeight="1">
      <c r="A29" s="1050"/>
      <c r="B29" s="273">
        <f>SUM(E28:E29,H28:H29,N28:N29,K28:K29,Q28:Q29,T28:T29,W28:W29,Z28:Z29)</f>
        <v>2260</v>
      </c>
      <c r="C29" s="665"/>
      <c r="D29" s="666" t="s">
        <v>612</v>
      </c>
      <c r="E29" s="282">
        <v>40</v>
      </c>
      <c r="F29" s="500"/>
      <c r="G29" s="669" t="s">
        <v>604</v>
      </c>
      <c r="H29" s="282">
        <v>10</v>
      </c>
      <c r="I29" s="500"/>
      <c r="J29" s="669"/>
      <c r="K29" s="282"/>
      <c r="L29" s="500"/>
      <c r="M29" s="669" t="s">
        <v>604</v>
      </c>
      <c r="N29" s="282">
        <v>10</v>
      </c>
      <c r="O29" s="500"/>
      <c r="P29" s="669" t="s">
        <v>604</v>
      </c>
      <c r="Q29" s="282">
        <v>10</v>
      </c>
      <c r="R29" s="500"/>
      <c r="S29" s="669"/>
      <c r="T29" s="282"/>
      <c r="U29" s="500"/>
      <c r="V29" s="669"/>
      <c r="W29" s="282"/>
      <c r="X29" s="500"/>
      <c r="Y29" s="669" t="s">
        <v>604</v>
      </c>
      <c r="Z29" s="282">
        <v>20</v>
      </c>
      <c r="AA29" s="283"/>
      <c r="AB29" s="38"/>
      <c r="AC29" s="38"/>
      <c r="AD29" s="38"/>
      <c r="AE29" s="38"/>
      <c r="AF29" s="38"/>
      <c r="AG29" s="38"/>
      <c r="AH29" s="38"/>
      <c r="AI29" s="38"/>
      <c r="AJ29" s="38"/>
      <c r="AK29" s="38"/>
      <c r="AL29" s="395" t="s">
        <v>95</v>
      </c>
      <c r="AM29" s="484">
        <f>市郡別!E36</f>
        <v>0</v>
      </c>
    </row>
    <row r="30" spans="1:39" ht="20.100000000000001" customHeight="1">
      <c r="A30" s="1050"/>
      <c r="B30" s="670" t="s">
        <v>750</v>
      </c>
      <c r="C30" s="651" t="s">
        <v>425</v>
      </c>
      <c r="D30" s="652" t="s">
        <v>604</v>
      </c>
      <c r="E30" s="241">
        <v>1220</v>
      </c>
      <c r="F30" s="485"/>
      <c r="G30" s="631" t="s">
        <v>604</v>
      </c>
      <c r="H30" s="241">
        <v>40</v>
      </c>
      <c r="I30" s="485"/>
      <c r="J30" s="631" t="s">
        <v>425</v>
      </c>
      <c r="K30" s="241">
        <v>280</v>
      </c>
      <c r="L30" s="485"/>
      <c r="M30" s="631" t="s">
        <v>604</v>
      </c>
      <c r="N30" s="241">
        <v>10</v>
      </c>
      <c r="O30" s="485"/>
      <c r="P30" s="631" t="s">
        <v>736</v>
      </c>
      <c r="Q30" s="241">
        <v>20</v>
      </c>
      <c r="R30" s="485"/>
      <c r="S30" s="631" t="s">
        <v>736</v>
      </c>
      <c r="T30" s="241">
        <v>10</v>
      </c>
      <c r="U30" s="485"/>
      <c r="V30" s="631"/>
      <c r="W30" s="241"/>
      <c r="X30" s="485"/>
      <c r="Y30" s="631" t="s">
        <v>604</v>
      </c>
      <c r="Z30" s="241">
        <v>30</v>
      </c>
      <c r="AA30" s="276"/>
      <c r="AB30" s="38"/>
      <c r="AC30" s="38"/>
      <c r="AD30" s="38"/>
      <c r="AE30" s="38"/>
      <c r="AF30" s="38"/>
      <c r="AG30" s="38"/>
      <c r="AH30" s="38"/>
      <c r="AI30" s="38"/>
      <c r="AJ30" s="38"/>
      <c r="AK30" s="38"/>
      <c r="AL30" s="395" t="s">
        <v>96</v>
      </c>
      <c r="AM30" s="484">
        <f>市郡別!E37</f>
        <v>0</v>
      </c>
    </row>
    <row r="31" spans="1:39" ht="20.100000000000001" customHeight="1" thickBot="1">
      <c r="A31" s="1050"/>
      <c r="B31" s="274">
        <f>SUM(E30:E31,H30:H31,N30:N31,K30:K31,Q30:Q31,T30:T31,W30:W31,Z30:Z31)</f>
        <v>2210</v>
      </c>
      <c r="C31" s="667" t="s">
        <v>426</v>
      </c>
      <c r="D31" s="668" t="s">
        <v>604</v>
      </c>
      <c r="E31" s="252">
        <v>550</v>
      </c>
      <c r="F31" s="491"/>
      <c r="G31" s="639" t="s">
        <v>604</v>
      </c>
      <c r="H31" s="252">
        <v>20</v>
      </c>
      <c r="I31" s="491"/>
      <c r="J31" s="639"/>
      <c r="K31" s="252"/>
      <c r="L31" s="491"/>
      <c r="M31" s="639" t="s">
        <v>604</v>
      </c>
      <c r="N31" s="252">
        <v>10</v>
      </c>
      <c r="O31" s="491"/>
      <c r="P31" s="639" t="s">
        <v>604</v>
      </c>
      <c r="Q31" s="252">
        <v>10</v>
      </c>
      <c r="R31" s="491"/>
      <c r="S31" s="639"/>
      <c r="T31" s="252"/>
      <c r="U31" s="491"/>
      <c r="V31" s="639"/>
      <c r="W31" s="252"/>
      <c r="X31" s="491"/>
      <c r="Y31" s="639" t="s">
        <v>604</v>
      </c>
      <c r="Z31" s="252">
        <v>10</v>
      </c>
      <c r="AA31" s="284"/>
      <c r="AB31" s="38"/>
      <c r="AC31" s="38"/>
      <c r="AD31" s="38"/>
      <c r="AE31" s="38"/>
      <c r="AF31" s="38"/>
      <c r="AG31" s="38"/>
      <c r="AH31" s="38"/>
      <c r="AI31" s="38"/>
      <c r="AJ31" s="38"/>
      <c r="AK31" s="38"/>
      <c r="AL31" s="195" t="s">
        <v>91</v>
      </c>
      <c r="AM31" s="484">
        <f>市郡別!E40</f>
        <v>0</v>
      </c>
    </row>
    <row r="32" spans="1:39" ht="20.100000000000001" customHeight="1" thickTop="1">
      <c r="A32" s="1050"/>
      <c r="B32" s="575" t="s">
        <v>694</v>
      </c>
      <c r="C32" s="254">
        <f>SUM(E33,H33,N33,K33,Q33,T33,W33,Z33)</f>
        <v>14460</v>
      </c>
      <c r="D32" s="257"/>
      <c r="E32" s="282"/>
      <c r="F32" s="501"/>
      <c r="G32" s="494"/>
      <c r="H32" s="282"/>
      <c r="I32" s="501"/>
      <c r="J32" s="494"/>
      <c r="K32" s="282"/>
      <c r="L32" s="501"/>
      <c r="M32" s="494"/>
      <c r="N32" s="282"/>
      <c r="O32" s="501"/>
      <c r="P32" s="494"/>
      <c r="Q32" s="282"/>
      <c r="R32" s="501"/>
      <c r="S32" s="494"/>
      <c r="T32" s="282"/>
      <c r="U32" s="501"/>
      <c r="V32" s="494"/>
      <c r="W32" s="282"/>
      <c r="X32" s="501"/>
      <c r="Y32" s="494"/>
      <c r="Z32" s="282"/>
      <c r="AA32" s="285"/>
      <c r="AB32" s="38"/>
      <c r="AC32" s="38"/>
      <c r="AD32" s="38"/>
      <c r="AE32" s="38"/>
      <c r="AF32" s="38"/>
      <c r="AG32" s="38"/>
      <c r="AH32" s="38"/>
      <c r="AI32" s="38"/>
      <c r="AJ32" s="38"/>
      <c r="AK32" s="38"/>
      <c r="AL32" s="195" t="s">
        <v>92</v>
      </c>
      <c r="AM32" s="484">
        <f>市郡別!E41</f>
        <v>0</v>
      </c>
    </row>
    <row r="33" spans="1:38" ht="20.100000000000001" customHeight="1" thickBot="1">
      <c r="A33" s="1051"/>
      <c r="B33" s="576" t="s">
        <v>695</v>
      </c>
      <c r="C33" s="259">
        <f>SUM(F33,I33,O33,L33,R33,U33,X33,AA33)</f>
        <v>0</v>
      </c>
      <c r="D33" s="286"/>
      <c r="E33" s="287">
        <f>SUM(E8:E31)</f>
        <v>12150</v>
      </c>
      <c r="F33" s="493">
        <f>SUM(F8:F31)</f>
        <v>0</v>
      </c>
      <c r="G33" s="503"/>
      <c r="H33" s="287">
        <f>SUM(H8:H31)</f>
        <v>350</v>
      </c>
      <c r="I33" s="493">
        <f>SUM(I8:I31)</f>
        <v>0</v>
      </c>
      <c r="J33" s="503"/>
      <c r="K33" s="287">
        <f>SUM(K8:K31)</f>
        <v>1100</v>
      </c>
      <c r="L33" s="493">
        <f>SUM(L8:L31)</f>
        <v>0</v>
      </c>
      <c r="M33" s="503"/>
      <c r="N33" s="287">
        <f>SUM(N8:N31)</f>
        <v>200</v>
      </c>
      <c r="O33" s="493">
        <f>SUM(O8:O31)</f>
        <v>0</v>
      </c>
      <c r="P33" s="503"/>
      <c r="Q33" s="287">
        <f>SUM(Q8:Q31)</f>
        <v>160</v>
      </c>
      <c r="R33" s="493">
        <f>SUM(R8:R31)</f>
        <v>0</v>
      </c>
      <c r="S33" s="503"/>
      <c r="T33" s="287">
        <f>SUM(T8:T31)</f>
        <v>40</v>
      </c>
      <c r="U33" s="493">
        <f>SUM(U8:U31)</f>
        <v>0</v>
      </c>
      <c r="V33" s="503"/>
      <c r="W33" s="287">
        <f>SUM(W8:W31)</f>
        <v>200</v>
      </c>
      <c r="X33" s="493">
        <f>SUM(X8:X31)</f>
        <v>0</v>
      </c>
      <c r="Y33" s="503"/>
      <c r="Z33" s="287">
        <f>SUM(Z8:Z31)</f>
        <v>260</v>
      </c>
      <c r="AA33" s="264">
        <f>SUM(AA8:AA31)</f>
        <v>0</v>
      </c>
      <c r="AB33" s="38"/>
      <c r="AC33" s="38"/>
      <c r="AD33" s="38"/>
      <c r="AE33" s="38"/>
      <c r="AF33" s="38"/>
      <c r="AG33" s="38"/>
      <c r="AH33" s="38"/>
      <c r="AI33" s="38"/>
      <c r="AJ33" s="38"/>
      <c r="AK33" s="38"/>
      <c r="AL33" s="32"/>
    </row>
    <row r="34" spans="1:38" ht="20.100000000000001" customHeight="1">
      <c r="B34" s="49"/>
      <c r="C34" s="49"/>
      <c r="D34" s="50"/>
      <c r="E34" s="38"/>
      <c r="F34" s="38"/>
      <c r="G34" s="50"/>
      <c r="H34" s="38"/>
      <c r="I34" s="38"/>
      <c r="J34" s="50"/>
      <c r="K34" s="38"/>
      <c r="L34" s="38"/>
      <c r="M34" s="50"/>
      <c r="N34" s="38"/>
      <c r="O34" s="38"/>
      <c r="P34" s="50"/>
      <c r="Q34" s="38"/>
      <c r="R34" s="38"/>
      <c r="S34" s="50"/>
      <c r="T34" s="38"/>
      <c r="U34" s="38"/>
      <c r="V34" s="50"/>
      <c r="W34" s="38"/>
      <c r="X34" s="38"/>
      <c r="Y34" s="50"/>
      <c r="Z34" s="38"/>
      <c r="AA34" s="38"/>
      <c r="AB34" s="38"/>
      <c r="AC34" s="38"/>
      <c r="AD34" s="38"/>
      <c r="AE34" s="38"/>
      <c r="AF34" s="38"/>
      <c r="AG34" s="38"/>
      <c r="AH34" s="38"/>
      <c r="AI34" s="38"/>
      <c r="AJ34" s="38"/>
      <c r="AK34" s="38"/>
      <c r="AL34" s="32"/>
    </row>
    <row r="35" spans="1:38" ht="20.100000000000001" customHeight="1">
      <c r="A35" s="462"/>
      <c r="B35" s="135" t="s">
        <v>628</v>
      </c>
      <c r="AB35" s="38"/>
      <c r="AC35" s="38"/>
      <c r="AD35" s="38"/>
      <c r="AE35" s="38"/>
      <c r="AF35" s="38"/>
      <c r="AG35" s="38"/>
      <c r="AH35" s="38"/>
      <c r="AI35" s="38"/>
      <c r="AJ35" s="38"/>
      <c r="AK35" s="36"/>
    </row>
    <row r="36" spans="1:38">
      <c r="B36" s="48"/>
      <c r="AB36" s="38"/>
      <c r="AC36" s="38"/>
      <c r="AD36" s="38"/>
      <c r="AE36" s="38"/>
      <c r="AF36" s="38"/>
      <c r="AG36" s="38"/>
      <c r="AH36" s="38"/>
      <c r="AI36" s="38"/>
      <c r="AJ36" s="38"/>
      <c r="AK36" s="36"/>
    </row>
    <row r="37" spans="1:38" ht="18.75">
      <c r="A37" s="462"/>
      <c r="B37" s="440" t="s">
        <v>611</v>
      </c>
    </row>
    <row r="38" spans="1:38" ht="18.75">
      <c r="A38" s="462"/>
      <c r="B38" s="48" t="s">
        <v>370</v>
      </c>
      <c r="C38" s="51"/>
      <c r="K38" s="38"/>
      <c r="L38" s="38"/>
      <c r="P38" s="50"/>
      <c r="Q38" s="38"/>
      <c r="R38" s="38"/>
      <c r="S38" s="50"/>
      <c r="T38" s="38"/>
      <c r="U38" s="38"/>
      <c r="V38" s="50"/>
      <c r="W38" s="38"/>
      <c r="X38" s="38"/>
      <c r="Y38" s="50"/>
      <c r="Z38" s="38"/>
      <c r="AA38" s="38"/>
    </row>
    <row r="39" spans="1:38" ht="18.75">
      <c r="A39" s="462"/>
      <c r="B39" s="48" t="s">
        <v>222</v>
      </c>
      <c r="C39" s="51"/>
      <c r="J39" s="40"/>
      <c r="O39" s="40"/>
      <c r="Y39" s="40"/>
      <c r="Z39" s="41"/>
      <c r="AL39" s="67"/>
    </row>
    <row r="40" spans="1:38" ht="18.75">
      <c r="A40" s="462"/>
      <c r="B40" s="48" t="s">
        <v>371</v>
      </c>
      <c r="D40" s="40"/>
      <c r="E40" s="40"/>
      <c r="Z40" s="42"/>
      <c r="AB40" s="38"/>
      <c r="AC40" s="38"/>
      <c r="AD40" s="38"/>
      <c r="AE40" s="38"/>
      <c r="AF40" s="38"/>
      <c r="AG40" s="38"/>
      <c r="AH40" s="38"/>
      <c r="AI40" s="38"/>
      <c r="AJ40" s="38"/>
    </row>
    <row r="41" spans="1:38" ht="18.75">
      <c r="A41" s="462"/>
      <c r="B41" s="48" t="s">
        <v>380</v>
      </c>
      <c r="C41" s="51"/>
    </row>
    <row r="42" spans="1:38" ht="18.75">
      <c r="A42" s="462"/>
      <c r="B42" s="48" t="s">
        <v>223</v>
      </c>
      <c r="C42" s="51"/>
      <c r="X42" s="43"/>
      <c r="Y42" s="43"/>
      <c r="Z42" s="43"/>
      <c r="AA42" s="43"/>
    </row>
    <row r="43" spans="1:38" ht="18.75">
      <c r="A43" s="462"/>
      <c r="B43" s="48" t="s">
        <v>400</v>
      </c>
      <c r="C43" s="51"/>
      <c r="W43" s="48"/>
      <c r="X43" s="48"/>
      <c r="Y43" s="48"/>
      <c r="Z43" s="48"/>
      <c r="AA43" s="48"/>
    </row>
    <row r="44" spans="1:38">
      <c r="AB44" s="43"/>
      <c r="AC44" s="43"/>
      <c r="AD44" s="43"/>
      <c r="AE44" s="43"/>
      <c r="AF44" s="43"/>
      <c r="AG44" s="43"/>
      <c r="AH44" s="43"/>
      <c r="AI44" s="43"/>
      <c r="AJ44" s="43"/>
      <c r="AK44" s="43"/>
    </row>
    <row r="45" spans="1:38">
      <c r="AB45" s="48"/>
      <c r="AC45" s="48"/>
      <c r="AD45" s="48"/>
      <c r="AE45" s="48"/>
      <c r="AF45" s="48"/>
      <c r="AG45" s="48"/>
      <c r="AH45" s="48"/>
      <c r="AI45" s="48"/>
      <c r="AJ45" s="48"/>
    </row>
  </sheetData>
  <sheetProtection algorithmName="SHA-512" hashValue="XFVIhF1cCvkyFCaMBAOAOAXlBzFe6w9IuA4LFCTCeFE0urfDJfpLoa8NS0yUmgKmOExcCentLHpBNNn2jC2Ykw==" saltValue="oI/ew8tmVKAKY+jnJJkq5w==" spinCount="100000" sheet="1" objects="1" scenarios="1"/>
  <mergeCells count="9">
    <mergeCell ref="A6:A33"/>
    <mergeCell ref="Y3:AA3"/>
    <mergeCell ref="Y4:AA4"/>
    <mergeCell ref="A3:D4"/>
    <mergeCell ref="O3:S4"/>
    <mergeCell ref="T3:X4"/>
    <mergeCell ref="E3:G4"/>
    <mergeCell ref="H3:I4"/>
    <mergeCell ref="J3:N4"/>
  </mergeCells>
  <phoneticPr fontId="3"/>
  <conditionalFormatting sqref="F8:F31 I8:I31 L8:L31 O8:O31 R8:R31 U8:U31 X8:X31 AA8:AA31">
    <cfRule type="cellIs" dxfId="77" priority="4" stopIfTrue="1" operator="lessThan">
      <formula>E8</formula>
    </cfRule>
    <cfRule type="cellIs" dxfId="76" priority="5" stopIfTrue="1" operator="greaterThan">
      <formula>E8</formula>
    </cfRule>
  </conditionalFormatting>
  <conditionalFormatting sqref="AM6:AM32">
    <cfRule type="expression" dxfId="75" priority="1">
      <formula>AM6&lt;&gt;0</formula>
    </cfRule>
  </conditionalFormatting>
  <dataValidations disablePrompts="1" count="1">
    <dataValidation imeMode="off" allowBlank="1" showInputMessage="1" showErrorMessage="1" sqref="F8:F31 AA8:AA31 X8:X31 L8:L31 I8:I31 O8:O31 R8:R31 U8:U31" xr:uid="{00000000-0002-0000-0A00-000000000000}"/>
  </dataValidations>
  <hyperlinks>
    <hyperlink ref="AL3" location="地図!A1" display="地図" xr:uid="{00000000-0004-0000-0A00-000000000000}"/>
    <hyperlink ref="AL4" location="申込書!A1" display="申込書" xr:uid="{00000000-0004-0000-0A00-000001000000}"/>
    <hyperlink ref="AL11" location="雲南!A1" display="雲南市" xr:uid="{00000000-0004-0000-0A00-000002000000}"/>
    <hyperlink ref="AL12:AL14" location="仁多・飯石・隠岐!A1" display="仁多郡" xr:uid="{00000000-0004-0000-0A00-000003000000}"/>
    <hyperlink ref="AL15" location="大田!A1" display="大田市" xr:uid="{00000000-0004-0000-0A00-000004000000}"/>
    <hyperlink ref="AL16" location="邑智!A1" display="邑智郡" xr:uid="{00000000-0004-0000-0A00-000005000000}"/>
    <hyperlink ref="AL18" location="浜田!A1" display="浜田市" xr:uid="{00000000-0004-0000-0A00-000006000000}"/>
    <hyperlink ref="AL17" location="江津・広島!A1" display="江津市" xr:uid="{00000000-0004-0000-0A00-000007000000}"/>
    <hyperlink ref="AL31" location="江津・広島!A1" display="広島県" xr:uid="{00000000-0004-0000-0A00-000008000000}"/>
    <hyperlink ref="AL19:AL20" location="益田・鹿足・山口!A1" display="益田市" xr:uid="{00000000-0004-0000-0A00-000009000000}"/>
    <hyperlink ref="AL32" location="益田・鹿足・山口!A1" display="山口県" xr:uid="{00000000-0004-0000-0A00-00000A000000}"/>
    <hyperlink ref="AL23:AL24" location="西伯・日野!A1" display="西伯郡" xr:uid="{00000000-0004-0000-0A00-00000B000000}"/>
    <hyperlink ref="AL25:AL26" location="倉吉・東伯!A1" display="倉吉市" xr:uid="{00000000-0004-0000-0A00-00000C000000}"/>
    <hyperlink ref="AL6" location="松江１!A1" display="松江市１" xr:uid="{00000000-0004-0000-0A00-00000D000000}"/>
    <hyperlink ref="AL8" location="安来!A1" display="安来市" xr:uid="{00000000-0004-0000-0A00-00000E000000}"/>
    <hyperlink ref="AL7" location="松江２!A1" display="松江市２" xr:uid="{00000000-0004-0000-0A00-00000F000000}"/>
    <hyperlink ref="AL10" location="出雲２!A1" display="出雲市２" xr:uid="{00000000-0004-0000-0A00-000010000000}"/>
    <hyperlink ref="AL9" location="出雲１!A1" display="出雲市１" xr:uid="{00000000-0004-0000-0A00-000011000000}"/>
    <hyperlink ref="AL27" location="鳥取１!A1" display="鳥取１" xr:uid="{00000000-0004-0000-0A00-000012000000}"/>
    <hyperlink ref="AL28:AL30" location="新鳥取・八頭・岩美!A1" display="新鳥取市" xr:uid="{00000000-0004-0000-0A00-000013000000}"/>
    <hyperlink ref="AL28" location="鳥取２・八頭・岩美!A1" display="鳥取２" xr:uid="{00000000-0004-0000-0A00-000014000000}"/>
    <hyperlink ref="AL29" location="鳥取２・八頭・岩美!A1" display="八頭郡" xr:uid="{00000000-0004-0000-0A00-000015000000}"/>
    <hyperlink ref="AL30" location="鳥取２・八頭・岩美!A1" display="岩美郡" xr:uid="{00000000-0004-0000-0A00-000016000000}"/>
    <hyperlink ref="AL21" location="米子・境港!A1" display="米子市" xr:uid="{00000000-0004-0000-0A00-000017000000}"/>
    <hyperlink ref="AL22" location="米子・境港!A1" display="境港市" xr:uid="{00000000-0004-0000-0A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0:B12 B13 B14:B3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FFEBFF"/>
    <pageSetUpPr fitToPage="1"/>
  </sheetPr>
  <dimension ref="A1:AM32"/>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A1" s="59" t="str">
        <f>申込書!I2</f>
        <v>2026年2月改定 (適用期間 2026年4月～2026年7月) (3)</v>
      </c>
      <c r="AB1" s="59"/>
      <c r="AC1" s="59"/>
      <c r="AD1" s="59"/>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64" t="s">
        <v>160</v>
      </c>
      <c r="U2" s="25"/>
      <c r="V2" s="25"/>
      <c r="W2" s="27"/>
      <c r="X2" s="63"/>
      <c r="Y2" s="64" t="s">
        <v>130</v>
      </c>
      <c r="Z2" s="25"/>
      <c r="AA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8"/>
      <c r="Y3" s="1036">
        <f>申込書!E4</f>
        <v>0</v>
      </c>
      <c r="Z3" s="1037"/>
      <c r="AA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1"/>
      <c r="Y4" s="1039">
        <f>申込書!H4</f>
        <v>0</v>
      </c>
      <c r="Z4" s="1040"/>
      <c r="AA4" s="1046"/>
      <c r="AL4" s="194" t="s">
        <v>131</v>
      </c>
    </row>
    <row r="5" spans="1:39" ht="21.75" customHeight="1" thickBot="1">
      <c r="B5" s="1"/>
      <c r="C5" s="11"/>
      <c r="D5" s="48" t="s">
        <v>1089</v>
      </c>
      <c r="Z5" s="48"/>
    </row>
    <row r="6" spans="1:39" ht="20.100000000000001" customHeight="1">
      <c r="A6" s="1049" t="s">
        <v>59</v>
      </c>
      <c r="B6" s="621"/>
      <c r="C6" s="622"/>
      <c r="D6" s="580" t="s">
        <v>82</v>
      </c>
      <c r="E6" s="579"/>
      <c r="F6" s="579"/>
      <c r="G6" s="580" t="s">
        <v>696</v>
      </c>
      <c r="H6" s="579"/>
      <c r="I6" s="579"/>
      <c r="J6" s="580" t="s">
        <v>697</v>
      </c>
      <c r="K6" s="579"/>
      <c r="L6" s="579"/>
      <c r="M6" s="580" t="s">
        <v>698</v>
      </c>
      <c r="N6" s="579"/>
      <c r="O6" s="579"/>
      <c r="P6" s="580" t="s">
        <v>699</v>
      </c>
      <c r="Q6" s="579"/>
      <c r="R6" s="579"/>
      <c r="S6" s="580" t="s">
        <v>703</v>
      </c>
      <c r="T6" s="579"/>
      <c r="U6" s="579"/>
      <c r="V6" s="580" t="s">
        <v>700</v>
      </c>
      <c r="W6" s="579"/>
      <c r="X6" s="579"/>
      <c r="Y6" s="580" t="s">
        <v>701</v>
      </c>
      <c r="Z6" s="579"/>
      <c r="AA6" s="581"/>
      <c r="AB6" s="582"/>
      <c r="AC6" s="582"/>
      <c r="AD6" s="582"/>
      <c r="AK6" s="48"/>
      <c r="AL6" s="195" t="s">
        <v>260</v>
      </c>
      <c r="AM6" s="484">
        <f>市郡別!E8</f>
        <v>0</v>
      </c>
    </row>
    <row r="7" spans="1:39" ht="20.100000000000001" customHeight="1">
      <c r="A7" s="1052"/>
      <c r="B7" s="604" t="s">
        <v>84</v>
      </c>
      <c r="C7" s="598" t="s">
        <v>592</v>
      </c>
      <c r="D7" s="607" t="s">
        <v>250</v>
      </c>
      <c r="E7" s="607"/>
      <c r="F7" s="608" t="s">
        <v>83</v>
      </c>
      <c r="G7" s="607" t="s">
        <v>250</v>
      </c>
      <c r="H7" s="607"/>
      <c r="I7" s="608" t="s">
        <v>83</v>
      </c>
      <c r="J7" s="607" t="s">
        <v>250</v>
      </c>
      <c r="K7" s="607"/>
      <c r="L7" s="608" t="s">
        <v>83</v>
      </c>
      <c r="M7" s="607" t="s">
        <v>250</v>
      </c>
      <c r="N7" s="607"/>
      <c r="O7" s="608" t="s">
        <v>83</v>
      </c>
      <c r="P7" s="607" t="s">
        <v>250</v>
      </c>
      <c r="Q7" s="607"/>
      <c r="R7" s="608" t="s">
        <v>83</v>
      </c>
      <c r="S7" s="607" t="s">
        <v>250</v>
      </c>
      <c r="T7" s="607"/>
      <c r="U7" s="608" t="s">
        <v>83</v>
      </c>
      <c r="V7" s="607" t="s">
        <v>250</v>
      </c>
      <c r="W7" s="607"/>
      <c r="X7" s="608" t="s">
        <v>83</v>
      </c>
      <c r="Y7" s="607" t="s">
        <v>250</v>
      </c>
      <c r="Z7" s="611"/>
      <c r="AA7" s="612" t="s">
        <v>83</v>
      </c>
      <c r="AB7" s="620"/>
      <c r="AC7" s="620"/>
      <c r="AD7" s="620"/>
      <c r="AE7" s="32"/>
      <c r="AF7" s="32"/>
      <c r="AG7" s="32"/>
      <c r="AH7" s="32"/>
      <c r="AI7" s="32"/>
      <c r="AJ7" s="32"/>
      <c r="AL7" s="195" t="s">
        <v>261</v>
      </c>
      <c r="AM7" s="484">
        <f>市郡別!E9</f>
        <v>0</v>
      </c>
    </row>
    <row r="8" spans="1:39" ht="20.100000000000001" customHeight="1">
      <c r="A8" s="1052"/>
      <c r="B8" s="674" t="s">
        <v>751</v>
      </c>
      <c r="C8" s="677" t="s">
        <v>427</v>
      </c>
      <c r="D8" s="654" t="s">
        <v>604</v>
      </c>
      <c r="E8" s="241">
        <v>1300</v>
      </c>
      <c r="F8" s="486"/>
      <c r="G8" s="632" t="s">
        <v>604</v>
      </c>
      <c r="H8" s="241">
        <v>60</v>
      </c>
      <c r="I8" s="486"/>
      <c r="J8" s="632" t="s">
        <v>427</v>
      </c>
      <c r="K8" s="241">
        <v>540</v>
      </c>
      <c r="L8" s="486"/>
      <c r="M8" s="632" t="s">
        <v>604</v>
      </c>
      <c r="N8" s="241">
        <v>40</v>
      </c>
      <c r="O8" s="486"/>
      <c r="P8" s="632" t="s">
        <v>757</v>
      </c>
      <c r="Q8" s="241">
        <v>40</v>
      </c>
      <c r="R8" s="486"/>
      <c r="S8" s="632" t="s">
        <v>757</v>
      </c>
      <c r="T8" s="241">
        <v>10</v>
      </c>
      <c r="U8" s="486"/>
      <c r="V8" s="632" t="s">
        <v>757</v>
      </c>
      <c r="W8" s="241">
        <v>180</v>
      </c>
      <c r="X8" s="486"/>
      <c r="Y8" s="632" t="s">
        <v>604</v>
      </c>
      <c r="Z8" s="241">
        <v>40</v>
      </c>
      <c r="AA8" s="244"/>
      <c r="AB8" s="38"/>
      <c r="AC8" s="38"/>
      <c r="AD8" s="38"/>
      <c r="AE8" s="38"/>
      <c r="AF8" s="38"/>
      <c r="AG8" s="38"/>
      <c r="AH8" s="38"/>
      <c r="AI8" s="38"/>
      <c r="AJ8" s="38"/>
      <c r="AK8" s="38"/>
      <c r="AL8" s="197" t="s">
        <v>93</v>
      </c>
      <c r="AM8" s="484">
        <f>市郡別!E11</f>
        <v>0</v>
      </c>
    </row>
    <row r="9" spans="1:39" ht="20.100000000000001" customHeight="1">
      <c r="A9" s="1052"/>
      <c r="B9" s="674"/>
      <c r="C9" s="677" t="s">
        <v>754</v>
      </c>
      <c r="D9" s="654" t="s">
        <v>604</v>
      </c>
      <c r="E9" s="243">
        <v>780</v>
      </c>
      <c r="F9" s="486"/>
      <c r="G9" s="632" t="s">
        <v>604</v>
      </c>
      <c r="H9" s="243">
        <v>60</v>
      </c>
      <c r="I9" s="486"/>
      <c r="J9" s="632" t="s">
        <v>1095</v>
      </c>
      <c r="K9" s="243">
        <v>10</v>
      </c>
      <c r="L9" s="486"/>
      <c r="M9" s="632" t="s">
        <v>604</v>
      </c>
      <c r="N9" s="243">
        <v>20</v>
      </c>
      <c r="O9" s="486"/>
      <c r="P9" s="632"/>
      <c r="Q9" s="243"/>
      <c r="R9" s="486"/>
      <c r="S9" s="632"/>
      <c r="T9" s="243"/>
      <c r="U9" s="486"/>
      <c r="V9" s="632"/>
      <c r="W9" s="243"/>
      <c r="X9" s="486"/>
      <c r="Y9" s="632" t="s">
        <v>604</v>
      </c>
      <c r="Z9" s="243">
        <v>30</v>
      </c>
      <c r="AA9" s="244"/>
      <c r="AB9" s="38"/>
      <c r="AC9" s="38"/>
      <c r="AD9" s="38"/>
      <c r="AE9" s="38"/>
      <c r="AF9" s="38"/>
      <c r="AG9" s="38"/>
      <c r="AH9" s="38"/>
      <c r="AI9" s="38"/>
      <c r="AJ9" s="38"/>
      <c r="AK9" s="38"/>
      <c r="AL9" s="195" t="s">
        <v>262</v>
      </c>
      <c r="AM9" s="484">
        <f>市郡別!E12</f>
        <v>0</v>
      </c>
    </row>
    <row r="10" spans="1:39" ht="20.100000000000001" customHeight="1">
      <c r="A10" s="1052"/>
      <c r="B10" s="673"/>
      <c r="C10" s="653" t="s">
        <v>428</v>
      </c>
      <c r="D10" s="654" t="s">
        <v>604</v>
      </c>
      <c r="E10" s="243">
        <v>1100</v>
      </c>
      <c r="F10" s="486"/>
      <c r="G10" s="632" t="s">
        <v>604</v>
      </c>
      <c r="H10" s="243">
        <v>50</v>
      </c>
      <c r="I10" s="486"/>
      <c r="J10" s="632" t="s">
        <v>604</v>
      </c>
      <c r="K10" s="243">
        <v>70</v>
      </c>
      <c r="L10" s="486"/>
      <c r="M10" s="632" t="s">
        <v>604</v>
      </c>
      <c r="N10" s="243">
        <v>20</v>
      </c>
      <c r="O10" s="486"/>
      <c r="P10" s="632" t="s">
        <v>604</v>
      </c>
      <c r="Q10" s="243">
        <v>20</v>
      </c>
      <c r="R10" s="486"/>
      <c r="S10" s="632"/>
      <c r="T10" s="243"/>
      <c r="U10" s="486"/>
      <c r="V10" s="632" t="s">
        <v>604</v>
      </c>
      <c r="W10" s="243">
        <v>40</v>
      </c>
      <c r="X10" s="486"/>
      <c r="Y10" s="632" t="s">
        <v>604</v>
      </c>
      <c r="Z10" s="243">
        <v>20</v>
      </c>
      <c r="AA10" s="244"/>
      <c r="AB10" s="38"/>
      <c r="AC10" s="38"/>
      <c r="AD10" s="38"/>
      <c r="AE10" s="38"/>
      <c r="AF10" s="38"/>
      <c r="AG10" s="38"/>
      <c r="AH10" s="38"/>
      <c r="AI10" s="38"/>
      <c r="AJ10" s="38"/>
      <c r="AK10" s="38"/>
      <c r="AL10" s="195" t="s">
        <v>263</v>
      </c>
      <c r="AM10" s="484">
        <f>市郡別!E13</f>
        <v>0</v>
      </c>
    </row>
    <row r="11" spans="1:39" ht="20.100000000000001" customHeight="1">
      <c r="A11" s="1052"/>
      <c r="B11" s="673"/>
      <c r="C11" s="653" t="s">
        <v>429</v>
      </c>
      <c r="D11" s="654" t="s">
        <v>604</v>
      </c>
      <c r="E11" s="243">
        <v>820</v>
      </c>
      <c r="F11" s="486"/>
      <c r="G11" s="632" t="s">
        <v>604</v>
      </c>
      <c r="H11" s="243">
        <v>30</v>
      </c>
      <c r="I11" s="486"/>
      <c r="J11" s="632"/>
      <c r="K11" s="243"/>
      <c r="L11" s="486"/>
      <c r="M11" s="632" t="s">
        <v>604</v>
      </c>
      <c r="N11" s="243">
        <v>20</v>
      </c>
      <c r="O11" s="486"/>
      <c r="P11" s="632"/>
      <c r="Q11" s="243"/>
      <c r="R11" s="486"/>
      <c r="S11" s="632"/>
      <c r="T11" s="243"/>
      <c r="U11" s="486"/>
      <c r="V11" s="632"/>
      <c r="W11" s="243"/>
      <c r="X11" s="486"/>
      <c r="Y11" s="632" t="s">
        <v>604</v>
      </c>
      <c r="Z11" s="243">
        <v>10</v>
      </c>
      <c r="AA11" s="244"/>
      <c r="AB11" s="38"/>
      <c r="AC11" s="38"/>
      <c r="AD11" s="38"/>
      <c r="AE11" s="38"/>
      <c r="AF11" s="38"/>
      <c r="AG11" s="38"/>
      <c r="AH11" s="38"/>
      <c r="AI11" s="38"/>
      <c r="AJ11" s="38"/>
      <c r="AK11" s="38"/>
      <c r="AL11" s="195" t="s">
        <v>85</v>
      </c>
      <c r="AM11" s="484">
        <f>市郡別!E15</f>
        <v>0</v>
      </c>
    </row>
    <row r="12" spans="1:39" ht="20.100000000000001" customHeight="1">
      <c r="A12" s="1052"/>
      <c r="B12" s="673"/>
      <c r="C12" s="653" t="s">
        <v>430</v>
      </c>
      <c r="D12" s="654" t="s">
        <v>604</v>
      </c>
      <c r="E12" s="243">
        <v>160</v>
      </c>
      <c r="F12" s="486"/>
      <c r="G12" s="632" t="s">
        <v>604</v>
      </c>
      <c r="H12" s="243">
        <v>20</v>
      </c>
      <c r="I12" s="486"/>
      <c r="J12" s="632"/>
      <c r="K12" s="243"/>
      <c r="L12" s="486"/>
      <c r="M12" s="632" t="s">
        <v>604</v>
      </c>
      <c r="N12" s="243">
        <v>10</v>
      </c>
      <c r="O12" s="486"/>
      <c r="P12" s="632"/>
      <c r="Q12" s="243"/>
      <c r="R12" s="486"/>
      <c r="S12" s="632"/>
      <c r="T12" s="243"/>
      <c r="U12" s="486"/>
      <c r="V12" s="632"/>
      <c r="W12" s="243"/>
      <c r="X12" s="486"/>
      <c r="Y12" s="632" t="s">
        <v>604</v>
      </c>
      <c r="Z12" s="243">
        <v>20</v>
      </c>
      <c r="AA12" s="244"/>
      <c r="AB12" s="38"/>
      <c r="AC12" s="38"/>
      <c r="AD12" s="38"/>
      <c r="AE12" s="38"/>
      <c r="AF12" s="38"/>
      <c r="AG12" s="38"/>
      <c r="AH12" s="38"/>
      <c r="AI12" s="38"/>
      <c r="AJ12" s="38"/>
      <c r="AK12" s="38"/>
      <c r="AL12" s="195" t="s">
        <v>90</v>
      </c>
      <c r="AM12" s="484">
        <f>市郡別!E16</f>
        <v>0</v>
      </c>
    </row>
    <row r="13" spans="1:39" ht="20.100000000000001" customHeight="1">
      <c r="A13" s="1052"/>
      <c r="B13" s="673"/>
      <c r="C13" s="661" t="s">
        <v>759</v>
      </c>
      <c r="D13" s="654" t="s">
        <v>604</v>
      </c>
      <c r="E13" s="243">
        <v>600</v>
      </c>
      <c r="F13" s="486"/>
      <c r="G13" s="632" t="s">
        <v>604</v>
      </c>
      <c r="H13" s="243">
        <v>20</v>
      </c>
      <c r="I13" s="486"/>
      <c r="J13" s="632" t="s">
        <v>604</v>
      </c>
      <c r="K13" s="243">
        <v>10</v>
      </c>
      <c r="L13" s="486"/>
      <c r="M13" s="632" t="s">
        <v>604</v>
      </c>
      <c r="N13" s="243">
        <v>10</v>
      </c>
      <c r="O13" s="486"/>
      <c r="P13" s="632" t="s">
        <v>604</v>
      </c>
      <c r="Q13" s="243">
        <v>10</v>
      </c>
      <c r="R13" s="486"/>
      <c r="S13" s="632"/>
      <c r="T13" s="243"/>
      <c r="U13" s="486"/>
      <c r="V13" s="632" t="s">
        <v>604</v>
      </c>
      <c r="W13" s="243">
        <v>40</v>
      </c>
      <c r="X13" s="486"/>
      <c r="Y13" s="632" t="s">
        <v>604</v>
      </c>
      <c r="Z13" s="243">
        <v>10</v>
      </c>
      <c r="AA13" s="244"/>
      <c r="AB13" s="38"/>
      <c r="AC13" s="38"/>
      <c r="AD13" s="38"/>
      <c r="AE13" s="38"/>
      <c r="AF13" s="38"/>
      <c r="AG13" s="38"/>
      <c r="AH13" s="38"/>
      <c r="AI13" s="38"/>
      <c r="AJ13" s="38"/>
      <c r="AK13" s="38"/>
      <c r="AL13" s="195" t="s">
        <v>62</v>
      </c>
      <c r="AM13" s="484">
        <f>市郡別!E17</f>
        <v>0</v>
      </c>
    </row>
    <row r="14" spans="1:39" ht="20.100000000000001" customHeight="1">
      <c r="A14" s="1052"/>
      <c r="B14" s="673"/>
      <c r="C14" s="653" t="s">
        <v>431</v>
      </c>
      <c r="D14" s="654" t="s">
        <v>604</v>
      </c>
      <c r="E14" s="243">
        <v>300</v>
      </c>
      <c r="F14" s="486"/>
      <c r="G14" s="632" t="s">
        <v>604</v>
      </c>
      <c r="H14" s="243">
        <v>10</v>
      </c>
      <c r="I14" s="486"/>
      <c r="J14" s="632" t="s">
        <v>1026</v>
      </c>
      <c r="K14" s="243">
        <v>10</v>
      </c>
      <c r="L14" s="486"/>
      <c r="M14" s="632" t="s">
        <v>604</v>
      </c>
      <c r="N14" s="243">
        <v>10</v>
      </c>
      <c r="O14" s="486"/>
      <c r="P14" s="632" t="s">
        <v>604</v>
      </c>
      <c r="Q14" s="243">
        <v>10</v>
      </c>
      <c r="R14" s="486"/>
      <c r="S14" s="632"/>
      <c r="T14" s="243"/>
      <c r="U14" s="486"/>
      <c r="V14" s="632"/>
      <c r="W14" s="243"/>
      <c r="X14" s="486"/>
      <c r="Y14" s="632" t="s">
        <v>604</v>
      </c>
      <c r="Z14" s="243">
        <v>10</v>
      </c>
      <c r="AA14" s="244"/>
      <c r="AB14" s="38"/>
      <c r="AC14" s="38"/>
      <c r="AD14" s="38"/>
      <c r="AE14" s="38"/>
      <c r="AF14" s="38"/>
      <c r="AG14" s="38"/>
      <c r="AH14" s="38"/>
      <c r="AI14" s="38"/>
      <c r="AJ14" s="38"/>
      <c r="AK14" s="38"/>
      <c r="AL14" s="195" t="s">
        <v>63</v>
      </c>
      <c r="AM14" s="484">
        <f>市郡別!E18</f>
        <v>0</v>
      </c>
    </row>
    <row r="15" spans="1:39" ht="20.100000000000001" customHeight="1">
      <c r="A15" s="1052"/>
      <c r="B15" s="288">
        <f>SUM(E8:E15,H8:H15,N8:N15,K8:K15,Q8:Q15,T8:T15,W8:W15,Z8:Z15)</f>
        <v>7120</v>
      </c>
      <c r="C15" s="665" t="s">
        <v>755</v>
      </c>
      <c r="D15" s="666" t="s">
        <v>604</v>
      </c>
      <c r="E15" s="282">
        <v>510</v>
      </c>
      <c r="F15" s="500"/>
      <c r="G15" s="669" t="s">
        <v>604</v>
      </c>
      <c r="H15" s="282">
        <v>20</v>
      </c>
      <c r="I15" s="500"/>
      <c r="J15" s="669"/>
      <c r="K15" s="282"/>
      <c r="L15" s="500"/>
      <c r="M15" s="669" t="s">
        <v>604</v>
      </c>
      <c r="N15" s="282">
        <v>10</v>
      </c>
      <c r="O15" s="500"/>
      <c r="P15" s="669"/>
      <c r="Q15" s="282"/>
      <c r="R15" s="500"/>
      <c r="S15" s="669"/>
      <c r="T15" s="282"/>
      <c r="U15" s="500"/>
      <c r="V15" s="669"/>
      <c r="W15" s="282"/>
      <c r="X15" s="500"/>
      <c r="Y15" s="669" t="s">
        <v>604</v>
      </c>
      <c r="Z15" s="282">
        <v>10</v>
      </c>
      <c r="AA15" s="289"/>
      <c r="AB15" s="38"/>
      <c r="AC15" s="38"/>
      <c r="AD15" s="38"/>
      <c r="AE15" s="38"/>
      <c r="AF15" s="38"/>
      <c r="AG15" s="38"/>
      <c r="AH15" s="38"/>
      <c r="AI15" s="38"/>
      <c r="AJ15" s="38"/>
      <c r="AK15" s="38"/>
      <c r="AL15" s="195" t="s">
        <v>64</v>
      </c>
      <c r="AM15" s="484">
        <f>市郡別!E20</f>
        <v>0</v>
      </c>
    </row>
    <row r="16" spans="1:39" ht="20.100000000000001" customHeight="1">
      <c r="A16" s="1052"/>
      <c r="B16" s="675" t="s">
        <v>752</v>
      </c>
      <c r="C16" s="645" t="s">
        <v>432</v>
      </c>
      <c r="D16" s="678" t="s">
        <v>604</v>
      </c>
      <c r="E16" s="290">
        <v>950</v>
      </c>
      <c r="F16" s="485"/>
      <c r="G16" s="680" t="s">
        <v>604</v>
      </c>
      <c r="H16" s="290">
        <v>40</v>
      </c>
      <c r="I16" s="485"/>
      <c r="J16" s="680" t="s">
        <v>604</v>
      </c>
      <c r="K16" s="290">
        <v>70</v>
      </c>
      <c r="L16" s="485"/>
      <c r="M16" s="680" t="s">
        <v>604</v>
      </c>
      <c r="N16" s="290">
        <v>10</v>
      </c>
      <c r="O16" s="485"/>
      <c r="P16" s="680" t="s">
        <v>604</v>
      </c>
      <c r="Q16" s="290">
        <v>10</v>
      </c>
      <c r="R16" s="485"/>
      <c r="S16" s="680"/>
      <c r="T16" s="290"/>
      <c r="U16" s="485"/>
      <c r="V16" s="680" t="s">
        <v>432</v>
      </c>
      <c r="W16" s="290">
        <v>30</v>
      </c>
      <c r="X16" s="485"/>
      <c r="Y16" s="680" t="s">
        <v>604</v>
      </c>
      <c r="Z16" s="290">
        <v>10</v>
      </c>
      <c r="AA16" s="242"/>
      <c r="AB16" s="38"/>
      <c r="AC16" s="38"/>
      <c r="AD16" s="38"/>
      <c r="AE16" s="38"/>
      <c r="AF16" s="38"/>
      <c r="AG16" s="38"/>
      <c r="AH16" s="38"/>
      <c r="AI16" s="38"/>
      <c r="AJ16" s="38"/>
      <c r="AK16" s="38"/>
      <c r="AL16" s="195" t="s">
        <v>69</v>
      </c>
      <c r="AM16" s="484">
        <f>市郡別!E21</f>
        <v>0</v>
      </c>
    </row>
    <row r="17" spans="1:39" ht="20.100000000000001" customHeight="1">
      <c r="A17" s="1052"/>
      <c r="B17" s="674"/>
      <c r="C17" s="653" t="s">
        <v>433</v>
      </c>
      <c r="D17" s="654" t="s">
        <v>604</v>
      </c>
      <c r="E17" s="243">
        <v>150</v>
      </c>
      <c r="F17" s="486"/>
      <c r="G17" s="632" t="s">
        <v>604</v>
      </c>
      <c r="H17" s="243">
        <v>10</v>
      </c>
      <c r="I17" s="486"/>
      <c r="J17" s="632" t="s">
        <v>604</v>
      </c>
      <c r="K17" s="243">
        <v>10</v>
      </c>
      <c r="L17" s="486"/>
      <c r="M17" s="632"/>
      <c r="N17" s="243"/>
      <c r="O17" s="486"/>
      <c r="P17" s="632"/>
      <c r="Q17" s="243"/>
      <c r="R17" s="486"/>
      <c r="S17" s="632"/>
      <c r="T17" s="243"/>
      <c r="U17" s="486"/>
      <c r="V17" s="632"/>
      <c r="W17" s="243"/>
      <c r="X17" s="486"/>
      <c r="Y17" s="632"/>
      <c r="Z17" s="243"/>
      <c r="AA17" s="244"/>
      <c r="AB17" s="38"/>
      <c r="AC17" s="38"/>
      <c r="AD17" s="38"/>
      <c r="AE17" s="38"/>
      <c r="AF17" s="38"/>
      <c r="AG17" s="38"/>
      <c r="AH17" s="38"/>
      <c r="AI17" s="38"/>
      <c r="AJ17" s="38"/>
      <c r="AK17" s="38"/>
      <c r="AL17" s="195" t="s">
        <v>66</v>
      </c>
      <c r="AM17" s="484">
        <f>市郡別!E22</f>
        <v>0</v>
      </c>
    </row>
    <row r="18" spans="1:39" ht="20.100000000000001" customHeight="1">
      <c r="A18" s="1052"/>
      <c r="B18" s="673"/>
      <c r="C18" s="653" t="s">
        <v>434</v>
      </c>
      <c r="D18" s="654" t="s">
        <v>604</v>
      </c>
      <c r="E18" s="243">
        <v>270</v>
      </c>
      <c r="F18" s="486"/>
      <c r="G18" s="632" t="s">
        <v>604</v>
      </c>
      <c r="H18" s="243">
        <v>10</v>
      </c>
      <c r="I18" s="486"/>
      <c r="J18" s="632" t="s">
        <v>604</v>
      </c>
      <c r="K18" s="243">
        <v>10</v>
      </c>
      <c r="L18" s="486"/>
      <c r="M18" s="632" t="s">
        <v>604</v>
      </c>
      <c r="N18" s="243">
        <v>10</v>
      </c>
      <c r="O18" s="486"/>
      <c r="P18" s="632" t="s">
        <v>604</v>
      </c>
      <c r="Q18" s="243">
        <v>10</v>
      </c>
      <c r="R18" s="486"/>
      <c r="S18" s="632"/>
      <c r="T18" s="243"/>
      <c r="U18" s="486"/>
      <c r="V18" s="632"/>
      <c r="W18" s="243"/>
      <c r="X18" s="486"/>
      <c r="Y18" s="669" t="s">
        <v>604</v>
      </c>
      <c r="Z18" s="243">
        <v>10</v>
      </c>
      <c r="AA18" s="244"/>
      <c r="AB18" s="38"/>
      <c r="AC18" s="38"/>
      <c r="AD18" s="38"/>
      <c r="AE18" s="38"/>
      <c r="AF18" s="38"/>
      <c r="AG18" s="38"/>
      <c r="AH18" s="38"/>
      <c r="AI18" s="38"/>
      <c r="AJ18" s="38"/>
      <c r="AK18" s="38"/>
      <c r="AL18" s="195" t="s">
        <v>65</v>
      </c>
      <c r="AM18" s="484">
        <f>市郡別!E23</f>
        <v>0</v>
      </c>
    </row>
    <row r="19" spans="1:39" ht="20.100000000000001" customHeight="1">
      <c r="A19" s="1052"/>
      <c r="B19" s="673"/>
      <c r="C19" s="653" t="s">
        <v>435</v>
      </c>
      <c r="D19" s="654"/>
      <c r="E19" s="243">
        <v>50</v>
      </c>
      <c r="F19" s="486"/>
      <c r="G19" s="632"/>
      <c r="H19" s="243"/>
      <c r="I19" s="486"/>
      <c r="J19" s="632"/>
      <c r="K19" s="243"/>
      <c r="L19" s="486"/>
      <c r="M19" s="632"/>
      <c r="N19" s="243"/>
      <c r="O19" s="486"/>
      <c r="P19" s="632"/>
      <c r="Q19" s="243"/>
      <c r="R19" s="486"/>
      <c r="S19" s="632"/>
      <c r="T19" s="243"/>
      <c r="U19" s="486"/>
      <c r="V19" s="632"/>
      <c r="W19" s="243"/>
      <c r="X19" s="486"/>
      <c r="Y19" s="632"/>
      <c r="Z19" s="243"/>
      <c r="AA19" s="244"/>
      <c r="AB19" s="38"/>
      <c r="AC19" s="38"/>
      <c r="AD19" s="38"/>
      <c r="AE19" s="38"/>
      <c r="AF19" s="38"/>
      <c r="AG19" s="38"/>
      <c r="AH19" s="38"/>
      <c r="AI19" s="38"/>
      <c r="AJ19" s="38"/>
      <c r="AK19" s="38"/>
      <c r="AL19" s="195" t="s">
        <v>94</v>
      </c>
      <c r="AM19" s="484">
        <f>市郡別!E24</f>
        <v>0</v>
      </c>
    </row>
    <row r="20" spans="1:39" ht="20.100000000000001" customHeight="1">
      <c r="A20" s="1052"/>
      <c r="B20" s="272">
        <f>SUM(E16:E20,H16:H20,N16:N20,K16:K20,Q16:Q20,T16:T20,W16:W20,Z16:Z20)</f>
        <v>1940</v>
      </c>
      <c r="C20" s="657" t="s">
        <v>436</v>
      </c>
      <c r="D20" s="650" t="s">
        <v>604</v>
      </c>
      <c r="E20" s="245">
        <v>230</v>
      </c>
      <c r="F20" s="487"/>
      <c r="G20" s="633" t="s">
        <v>604</v>
      </c>
      <c r="H20" s="245">
        <v>10</v>
      </c>
      <c r="I20" s="487"/>
      <c r="J20" s="633" t="s">
        <v>604</v>
      </c>
      <c r="K20" s="245">
        <v>10</v>
      </c>
      <c r="L20" s="487"/>
      <c r="M20" s="633" t="s">
        <v>604</v>
      </c>
      <c r="N20" s="245">
        <v>10</v>
      </c>
      <c r="O20" s="487"/>
      <c r="P20" s="633" t="s">
        <v>604</v>
      </c>
      <c r="Q20" s="245">
        <v>10</v>
      </c>
      <c r="R20" s="487"/>
      <c r="S20" s="633"/>
      <c r="T20" s="245"/>
      <c r="U20" s="487"/>
      <c r="V20" s="633"/>
      <c r="W20" s="245"/>
      <c r="X20" s="487"/>
      <c r="Y20" s="633" t="s">
        <v>604</v>
      </c>
      <c r="Z20" s="245">
        <v>10</v>
      </c>
      <c r="AA20" s="246"/>
      <c r="AB20" s="38"/>
      <c r="AC20" s="38"/>
      <c r="AD20" s="38"/>
      <c r="AE20" s="38"/>
      <c r="AF20" s="38"/>
      <c r="AG20" s="38"/>
      <c r="AH20" s="38"/>
      <c r="AI20" s="38"/>
      <c r="AJ20" s="38"/>
      <c r="AK20" s="38"/>
      <c r="AL20" s="195" t="s">
        <v>89</v>
      </c>
      <c r="AM20" s="484">
        <f>市郡別!E25</f>
        <v>0</v>
      </c>
    </row>
    <row r="21" spans="1:39" ht="20.100000000000001" customHeight="1">
      <c r="A21" s="1052"/>
      <c r="B21" s="676" t="s">
        <v>753</v>
      </c>
      <c r="C21" s="651" t="s">
        <v>756</v>
      </c>
      <c r="D21" s="652" t="s">
        <v>604</v>
      </c>
      <c r="E21" s="241">
        <v>500</v>
      </c>
      <c r="F21" s="485"/>
      <c r="G21" s="631" t="s">
        <v>604</v>
      </c>
      <c r="H21" s="241">
        <v>20</v>
      </c>
      <c r="I21" s="485"/>
      <c r="J21" s="631" t="s">
        <v>604</v>
      </c>
      <c r="K21" s="241">
        <v>10</v>
      </c>
      <c r="L21" s="485"/>
      <c r="M21" s="631" t="s">
        <v>604</v>
      </c>
      <c r="N21" s="241">
        <v>10</v>
      </c>
      <c r="O21" s="485"/>
      <c r="P21" s="631" t="s">
        <v>604</v>
      </c>
      <c r="Q21" s="241">
        <v>10</v>
      </c>
      <c r="R21" s="485"/>
      <c r="S21" s="631"/>
      <c r="T21" s="241"/>
      <c r="U21" s="485"/>
      <c r="V21" s="632" t="s">
        <v>604</v>
      </c>
      <c r="W21" s="241">
        <v>30</v>
      </c>
      <c r="X21" s="485"/>
      <c r="Y21" s="631" t="s">
        <v>604</v>
      </c>
      <c r="Z21" s="241">
        <v>10</v>
      </c>
      <c r="AA21" s="242"/>
      <c r="AB21" s="38"/>
      <c r="AC21" s="38"/>
      <c r="AD21" s="38"/>
      <c r="AE21" s="38"/>
      <c r="AF21" s="38"/>
      <c r="AG21" s="38"/>
      <c r="AH21" s="38"/>
      <c r="AI21" s="38"/>
      <c r="AJ21" s="38"/>
      <c r="AK21" s="38"/>
      <c r="AL21" s="395" t="s">
        <v>97</v>
      </c>
      <c r="AM21" s="484">
        <f>市郡別!E29</f>
        <v>0</v>
      </c>
    </row>
    <row r="22" spans="1:39" ht="20.100000000000001" customHeight="1" thickBot="1">
      <c r="A22" s="1052"/>
      <c r="B22" s="274">
        <f>SUM(E21:E22,H21:H22,N21:N22,K21:K22,Q21:Q22,T21:T22,W21:W22,Z21:Z22)</f>
        <v>820</v>
      </c>
      <c r="C22" s="679" t="s">
        <v>437</v>
      </c>
      <c r="D22" s="668" t="s">
        <v>604</v>
      </c>
      <c r="E22" s="252">
        <v>200</v>
      </c>
      <c r="F22" s="491"/>
      <c r="G22" s="639" t="s">
        <v>604</v>
      </c>
      <c r="H22" s="252">
        <v>10</v>
      </c>
      <c r="I22" s="491"/>
      <c r="J22" s="639" t="s">
        <v>604</v>
      </c>
      <c r="K22" s="252">
        <v>10</v>
      </c>
      <c r="L22" s="491"/>
      <c r="M22" s="639" t="s">
        <v>604</v>
      </c>
      <c r="N22" s="252">
        <v>10</v>
      </c>
      <c r="O22" s="491"/>
      <c r="P22" s="639"/>
      <c r="Q22" s="252"/>
      <c r="R22" s="491"/>
      <c r="S22" s="639"/>
      <c r="T22" s="252"/>
      <c r="U22" s="491"/>
      <c r="V22" s="639"/>
      <c r="W22" s="252"/>
      <c r="X22" s="491"/>
      <c r="Y22" s="639"/>
      <c r="Z22" s="252"/>
      <c r="AA22" s="253"/>
      <c r="AB22" s="38"/>
      <c r="AC22" s="38"/>
      <c r="AD22" s="38"/>
      <c r="AE22" s="38"/>
      <c r="AF22" s="38"/>
      <c r="AG22" s="38"/>
      <c r="AH22" s="38"/>
      <c r="AI22" s="38"/>
      <c r="AJ22" s="38"/>
      <c r="AK22" s="38"/>
      <c r="AL22" s="395" t="s">
        <v>98</v>
      </c>
      <c r="AM22" s="484">
        <f>市郡別!E30</f>
        <v>0</v>
      </c>
    </row>
    <row r="23" spans="1:39" ht="20.100000000000001" customHeight="1" thickTop="1">
      <c r="A23" s="1052"/>
      <c r="B23" s="575" t="s">
        <v>758</v>
      </c>
      <c r="C23" s="254">
        <f>SUM(E24,H24,N24,K24,Q24,T24,W24,Z24)</f>
        <v>9880</v>
      </c>
      <c r="D23" s="257"/>
      <c r="E23" s="282"/>
      <c r="F23" s="501"/>
      <c r="G23" s="494"/>
      <c r="H23" s="282"/>
      <c r="I23" s="501"/>
      <c r="J23" s="494"/>
      <c r="K23" s="282"/>
      <c r="L23" s="501"/>
      <c r="M23" s="494"/>
      <c r="N23" s="282"/>
      <c r="O23" s="501"/>
      <c r="P23" s="494"/>
      <c r="Q23" s="282"/>
      <c r="R23" s="501"/>
      <c r="S23" s="494"/>
      <c r="T23" s="282"/>
      <c r="U23" s="501"/>
      <c r="V23" s="494"/>
      <c r="W23" s="282"/>
      <c r="X23" s="501"/>
      <c r="Y23" s="494"/>
      <c r="Z23" s="282"/>
      <c r="AA23" s="285"/>
      <c r="AB23" s="38"/>
      <c r="AC23" s="38"/>
      <c r="AD23" s="38"/>
      <c r="AE23" s="38"/>
      <c r="AF23" s="38"/>
      <c r="AG23" s="38"/>
      <c r="AH23" s="38"/>
      <c r="AI23" s="38"/>
      <c r="AJ23" s="38"/>
      <c r="AK23" s="38"/>
      <c r="AL23" s="195" t="s">
        <v>161</v>
      </c>
      <c r="AM23" s="484">
        <f>市郡別!E31</f>
        <v>0</v>
      </c>
    </row>
    <row r="24" spans="1:39" ht="20.100000000000001" customHeight="1" thickBot="1">
      <c r="A24" s="1053"/>
      <c r="B24" s="576" t="s">
        <v>695</v>
      </c>
      <c r="C24" s="259">
        <f>SUM(F24,I24,O24,L24,R24,U24,X24,AA24)</f>
        <v>0</v>
      </c>
      <c r="D24" s="286"/>
      <c r="E24" s="287">
        <f>SUM(E8:E22)</f>
        <v>7920</v>
      </c>
      <c r="F24" s="493">
        <f>SUM(F8:F22)</f>
        <v>0</v>
      </c>
      <c r="G24" s="503"/>
      <c r="H24" s="287">
        <f>SUM(H8:H22)</f>
        <v>370</v>
      </c>
      <c r="I24" s="493">
        <f>SUM(I8:I22)</f>
        <v>0</v>
      </c>
      <c r="J24" s="503"/>
      <c r="K24" s="287">
        <f>SUM(K8:K22)</f>
        <v>760</v>
      </c>
      <c r="L24" s="493">
        <f>SUM(L8:L22)</f>
        <v>0</v>
      </c>
      <c r="M24" s="503"/>
      <c r="N24" s="287">
        <f>SUM(N8:N22)</f>
        <v>190</v>
      </c>
      <c r="O24" s="493">
        <f>SUM(O8:O22)</f>
        <v>0</v>
      </c>
      <c r="P24" s="503"/>
      <c r="Q24" s="287">
        <f>SUM(Q8:Q22)</f>
        <v>120</v>
      </c>
      <c r="R24" s="493">
        <f>SUM(R8:R22)</f>
        <v>0</v>
      </c>
      <c r="S24" s="503"/>
      <c r="T24" s="287">
        <f>SUM(T8:T22)</f>
        <v>10</v>
      </c>
      <c r="U24" s="493">
        <f>SUM(U8:U22)</f>
        <v>0</v>
      </c>
      <c r="V24" s="503"/>
      <c r="W24" s="287">
        <f>SUM(W8:W22)</f>
        <v>320</v>
      </c>
      <c r="X24" s="493">
        <f>SUM(X8:X22)</f>
        <v>0</v>
      </c>
      <c r="Y24" s="503"/>
      <c r="Z24" s="287">
        <f>SUM(Z8:Z22)</f>
        <v>190</v>
      </c>
      <c r="AA24" s="264">
        <f>SUM(AA8:AA22)</f>
        <v>0</v>
      </c>
      <c r="AB24" s="38"/>
      <c r="AC24" s="38"/>
      <c r="AD24" s="38"/>
      <c r="AE24" s="38"/>
      <c r="AF24" s="38"/>
      <c r="AG24" s="38"/>
      <c r="AH24" s="38"/>
      <c r="AI24" s="38"/>
      <c r="AJ24" s="38"/>
      <c r="AK24" s="38"/>
      <c r="AL24" s="195" t="s">
        <v>162</v>
      </c>
      <c r="AM24" s="484">
        <f>市郡別!E32</f>
        <v>0</v>
      </c>
    </row>
    <row r="25" spans="1:39" ht="18.75" customHeight="1">
      <c r="AB25" s="38"/>
      <c r="AC25" s="38"/>
      <c r="AD25" s="38"/>
      <c r="AE25" s="38"/>
      <c r="AF25" s="38"/>
      <c r="AG25" s="38"/>
      <c r="AH25" s="38"/>
      <c r="AI25" s="38"/>
      <c r="AJ25" s="38"/>
      <c r="AK25" s="38"/>
      <c r="AL25" s="195" t="s">
        <v>163</v>
      </c>
      <c r="AM25" s="484">
        <f>市郡別!E33</f>
        <v>0</v>
      </c>
    </row>
    <row r="26" spans="1:39" ht="18.75">
      <c r="A26" s="462"/>
      <c r="B26" s="135" t="s">
        <v>628</v>
      </c>
      <c r="C26" s="55"/>
      <c r="D26" s="38"/>
      <c r="E26" s="53"/>
      <c r="F26" s="38"/>
      <c r="AK26" s="38"/>
      <c r="AL26" s="195" t="s">
        <v>164</v>
      </c>
      <c r="AM26" s="484">
        <f>市郡別!E34</f>
        <v>0</v>
      </c>
    </row>
    <row r="27" spans="1:39" ht="18.75" customHeight="1">
      <c r="C27" s="51"/>
      <c r="D27" s="38"/>
      <c r="AK27" s="38"/>
      <c r="AL27" s="395" t="s">
        <v>264</v>
      </c>
      <c r="AM27" s="484">
        <f>鳥取1!C32</f>
        <v>0</v>
      </c>
    </row>
    <row r="28" spans="1:39" ht="18.75">
      <c r="A28" s="462"/>
      <c r="B28" s="440" t="s">
        <v>611</v>
      </c>
      <c r="C28" s="51"/>
      <c r="D28" s="38"/>
      <c r="AK28" s="38"/>
      <c r="AL28" s="395" t="s">
        <v>265</v>
      </c>
      <c r="AM28" s="484">
        <f>鳥取2・八頭・岩美!C23</f>
        <v>0</v>
      </c>
    </row>
    <row r="29" spans="1:39" ht="18.75">
      <c r="A29" s="462"/>
      <c r="B29" s="48" t="s">
        <v>366</v>
      </c>
      <c r="C29" s="51"/>
      <c r="AK29" s="38"/>
      <c r="AL29" s="395" t="s">
        <v>95</v>
      </c>
      <c r="AM29" s="484">
        <f>市郡別!E36</f>
        <v>0</v>
      </c>
    </row>
    <row r="30" spans="1:39" ht="18.75" customHeight="1">
      <c r="B30" s="48" t="s">
        <v>1094</v>
      </c>
      <c r="AK30" s="38"/>
      <c r="AL30" s="395" t="s">
        <v>96</v>
      </c>
      <c r="AM30" s="484">
        <f>市郡別!E37</f>
        <v>0</v>
      </c>
    </row>
    <row r="31" spans="1:39" ht="18.75" customHeight="1">
      <c r="AK31" s="38"/>
      <c r="AL31" s="195" t="s">
        <v>91</v>
      </c>
      <c r="AM31" s="484">
        <f>市郡別!E40</f>
        <v>0</v>
      </c>
    </row>
    <row r="32" spans="1:39" ht="18.75" customHeight="1">
      <c r="AK32" s="38"/>
      <c r="AL32" s="195" t="s">
        <v>92</v>
      </c>
      <c r="AM32" s="484">
        <f>市郡別!E41</f>
        <v>0</v>
      </c>
    </row>
  </sheetData>
  <sheetProtection algorithmName="SHA-512" hashValue="T1I/GkXjFRRjW307gYeZW9yNuqq/8wtEc+q73yjqsvnqyPJ8skCjEwVBWaymqAJBhO+Jixx1toCM7liIr+ZFIA==" saltValue="xxSMKfrwL263X0qBydf7IA==" spinCount="100000" sheet="1" objects="1" scenarios="1"/>
  <mergeCells count="9">
    <mergeCell ref="A3:D4"/>
    <mergeCell ref="O3:S4"/>
    <mergeCell ref="A6:A24"/>
    <mergeCell ref="T3:X4"/>
    <mergeCell ref="Y3:AA3"/>
    <mergeCell ref="Y4:AA4"/>
    <mergeCell ref="E3:G4"/>
    <mergeCell ref="H3:I4"/>
    <mergeCell ref="J3:N4"/>
  </mergeCells>
  <phoneticPr fontId="3"/>
  <conditionalFormatting sqref="F8:F22 I8:I22 L8:L22 O8:O22 R8:R22 U8:U22 X8:X22 AA8:AA22">
    <cfRule type="cellIs" dxfId="74" priority="2" stopIfTrue="1" operator="lessThan">
      <formula>E8</formula>
    </cfRule>
    <cfRule type="cellIs" dxfId="73" priority="3" stopIfTrue="1" operator="greaterThan">
      <formula>E8</formula>
    </cfRule>
  </conditionalFormatting>
  <conditionalFormatting sqref="AM6:AM32">
    <cfRule type="expression" dxfId="72" priority="1">
      <formula>AM6&lt;&gt;0</formula>
    </cfRule>
  </conditionalFormatting>
  <dataValidations count="1">
    <dataValidation imeMode="off" allowBlank="1" showInputMessage="1" showErrorMessage="1" sqref="I8:I22 O8:O22 L8:L22 R8:R22 U8:U22 X8:X22 AA8:AA22 F8:F22" xr:uid="{00000000-0002-0000-0B00-000000000000}"/>
  </dataValidations>
  <hyperlinks>
    <hyperlink ref="AL3" location="地図!A1" display="地図" xr:uid="{00000000-0004-0000-0B00-000000000000}"/>
    <hyperlink ref="AL4" location="申込書!A1" display="申込書" xr:uid="{00000000-0004-0000-0B00-000001000000}"/>
    <hyperlink ref="AL8" location="安来!A1" display="安来市" xr:uid="{00000000-0004-0000-0B00-000002000000}"/>
    <hyperlink ref="AL11" location="雲南!A1" display="雲南市" xr:uid="{00000000-0004-0000-0B00-000003000000}"/>
    <hyperlink ref="AL12:AL14" location="仁多・飯石・隠岐!A1" display="仁多郡" xr:uid="{00000000-0004-0000-0B00-000004000000}"/>
    <hyperlink ref="AL15" location="大田!A1" display="大田市" xr:uid="{00000000-0004-0000-0B00-000005000000}"/>
    <hyperlink ref="AL16" location="邑智!A1" display="邑智郡" xr:uid="{00000000-0004-0000-0B00-000006000000}"/>
    <hyperlink ref="AL18" location="浜田!A1" display="浜田市" xr:uid="{00000000-0004-0000-0B00-000007000000}"/>
    <hyperlink ref="AL17" location="江津・広島!A1" display="江津市" xr:uid="{00000000-0004-0000-0B00-000008000000}"/>
    <hyperlink ref="AL31" location="江津・広島!A1" display="広島県" xr:uid="{00000000-0004-0000-0B00-000009000000}"/>
    <hyperlink ref="AL19:AL20" location="益田・鹿足・山口!A1" display="益田市" xr:uid="{00000000-0004-0000-0B00-00000A000000}"/>
    <hyperlink ref="AL32" location="益田・鹿足・山口!A1" display="山口県" xr:uid="{00000000-0004-0000-0B00-00000B000000}"/>
    <hyperlink ref="AL23:AL24" location="西伯・日野!A1" display="西伯郡" xr:uid="{00000000-0004-0000-0B00-00000C000000}"/>
    <hyperlink ref="AL25:AL26" location="倉吉・東伯!A1" display="倉吉市" xr:uid="{00000000-0004-0000-0B00-00000D000000}"/>
    <hyperlink ref="AL6" location="松江１!A1" display="松江市１" xr:uid="{00000000-0004-0000-0B00-00000E000000}"/>
    <hyperlink ref="AL7" location="松江２!A1" display="松江市２" xr:uid="{00000000-0004-0000-0B00-00000F000000}"/>
    <hyperlink ref="AL10" location="出雲２!A1" display="出雲市２" xr:uid="{00000000-0004-0000-0B00-000010000000}"/>
    <hyperlink ref="AL9" location="出雲１!A1" display="出雲市１" xr:uid="{00000000-0004-0000-0B00-000011000000}"/>
    <hyperlink ref="AL27" location="鳥取１!A1" display="鳥取１" xr:uid="{00000000-0004-0000-0B00-000012000000}"/>
    <hyperlink ref="AL28:AL30" location="新鳥取・八頭・岩美!A1" display="新鳥取市" xr:uid="{00000000-0004-0000-0B00-000013000000}"/>
    <hyperlink ref="AL28" location="鳥取２・八頭・岩美!A1" display="鳥取２" xr:uid="{00000000-0004-0000-0B00-000014000000}"/>
    <hyperlink ref="AL29" location="鳥取２・八頭・岩美!A1" display="八頭郡" xr:uid="{00000000-0004-0000-0B00-000015000000}"/>
    <hyperlink ref="AL30" location="鳥取２・八頭・岩美!A1" display="岩美郡" xr:uid="{00000000-0004-0000-0B00-000016000000}"/>
    <hyperlink ref="AL21" location="米子・境港!A1" display="米子市" xr:uid="{00000000-0004-0000-0B00-000017000000}"/>
    <hyperlink ref="AL22" location="米子・境港!A1" display="境港市" xr:uid="{00000000-0004-0000-0B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5:B2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EBFF"/>
    <pageSetUpPr fitToPage="1"/>
  </sheetPr>
  <dimension ref="A1:AM34"/>
  <sheetViews>
    <sheetView showGridLines="0" showZeros="0" zoomScale="80" zoomScaleNormal="80" zoomScaleSheetLayoutView="7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64" t="s">
        <v>160</v>
      </c>
      <c r="U2" s="25"/>
      <c r="V2" s="25"/>
      <c r="W2" s="27"/>
      <c r="X2" s="63"/>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0"/>
      <c r="Y4" s="1040"/>
      <c r="Z4" s="1040"/>
      <c r="AA4" s="1041"/>
      <c r="AB4" s="1039">
        <f>申込書!H4</f>
        <v>0</v>
      </c>
      <c r="AC4" s="1040"/>
      <c r="AD4" s="1046"/>
      <c r="AL4" s="194" t="s">
        <v>131</v>
      </c>
    </row>
    <row r="5" spans="1:39" ht="21.75" customHeight="1" thickBot="1">
      <c r="B5" s="1"/>
      <c r="C5" s="11"/>
      <c r="D5" s="48" t="s">
        <v>1089</v>
      </c>
      <c r="AC5" s="48"/>
    </row>
    <row r="6" spans="1:39" ht="20.100000000000001" customHeight="1">
      <c r="A6" s="1049" t="s">
        <v>58</v>
      </c>
      <c r="B6" s="621"/>
      <c r="C6" s="622"/>
      <c r="D6" s="605" t="s">
        <v>82</v>
      </c>
      <c r="E6" s="606"/>
      <c r="F6" s="606"/>
      <c r="G6" s="605" t="s">
        <v>696</v>
      </c>
      <c r="H6" s="606"/>
      <c r="I6" s="606"/>
      <c r="J6" s="605" t="s">
        <v>697</v>
      </c>
      <c r="K6" s="606"/>
      <c r="L6" s="606"/>
      <c r="M6" s="605" t="s">
        <v>698</v>
      </c>
      <c r="N6" s="606"/>
      <c r="O6" s="606"/>
      <c r="P6" s="605" t="s">
        <v>699</v>
      </c>
      <c r="Q6" s="606"/>
      <c r="R6" s="606"/>
      <c r="S6" s="605" t="s">
        <v>703</v>
      </c>
      <c r="T6" s="606"/>
      <c r="U6" s="606"/>
      <c r="V6" s="605"/>
      <c r="W6" s="606"/>
      <c r="X6" s="606"/>
      <c r="Y6" s="580" t="s">
        <v>701</v>
      </c>
      <c r="Z6" s="579"/>
      <c r="AA6" s="581"/>
      <c r="AB6" s="613"/>
      <c r="AC6" s="613"/>
      <c r="AD6" s="613"/>
      <c r="AE6" s="52"/>
      <c r="AF6" s="52"/>
      <c r="AG6" s="52"/>
      <c r="AH6" s="52"/>
      <c r="AI6" s="52"/>
      <c r="AJ6" s="52"/>
      <c r="AK6" s="35"/>
      <c r="AL6" s="195" t="s">
        <v>260</v>
      </c>
      <c r="AM6" s="484">
        <f>市郡別!E8</f>
        <v>0</v>
      </c>
    </row>
    <row r="7" spans="1:39" ht="20.100000000000001" customHeight="1">
      <c r="A7" s="1052"/>
      <c r="B7" s="604" t="s">
        <v>84</v>
      </c>
      <c r="C7" s="598" t="s">
        <v>592</v>
      </c>
      <c r="D7" s="607" t="s">
        <v>250</v>
      </c>
      <c r="E7" s="607"/>
      <c r="F7" s="608" t="s">
        <v>83</v>
      </c>
      <c r="G7" s="607" t="s">
        <v>250</v>
      </c>
      <c r="H7" s="607"/>
      <c r="I7" s="608" t="s">
        <v>83</v>
      </c>
      <c r="J7" s="607" t="s">
        <v>250</v>
      </c>
      <c r="K7" s="607"/>
      <c r="L7" s="608" t="s">
        <v>83</v>
      </c>
      <c r="M7" s="607" t="s">
        <v>250</v>
      </c>
      <c r="N7" s="607"/>
      <c r="O7" s="608" t="s">
        <v>83</v>
      </c>
      <c r="P7" s="607" t="s">
        <v>250</v>
      </c>
      <c r="Q7" s="607"/>
      <c r="R7" s="608" t="s">
        <v>83</v>
      </c>
      <c r="S7" s="607" t="s">
        <v>250</v>
      </c>
      <c r="T7" s="607"/>
      <c r="U7" s="608" t="s">
        <v>83</v>
      </c>
      <c r="V7" s="609"/>
      <c r="W7" s="610"/>
      <c r="X7" s="610"/>
      <c r="Y7" s="607" t="s">
        <v>250</v>
      </c>
      <c r="Z7" s="611"/>
      <c r="AA7" s="612" t="s">
        <v>83</v>
      </c>
      <c r="AB7" s="620"/>
      <c r="AC7" s="620"/>
      <c r="AD7" s="620"/>
      <c r="AE7" s="32"/>
      <c r="AF7" s="32"/>
      <c r="AG7" s="32"/>
      <c r="AH7" s="32"/>
      <c r="AI7" s="32"/>
      <c r="AJ7" s="32"/>
      <c r="AL7" s="195" t="s">
        <v>261</v>
      </c>
      <c r="AM7" s="484">
        <f>市郡別!E9</f>
        <v>0</v>
      </c>
    </row>
    <row r="8" spans="1:39" ht="20.100000000000001" customHeight="1">
      <c r="A8" s="1052"/>
      <c r="B8" s="674" t="s">
        <v>751</v>
      </c>
      <c r="C8" s="659" t="s">
        <v>318</v>
      </c>
      <c r="D8" s="654"/>
      <c r="E8" s="241">
        <v>2500</v>
      </c>
      <c r="F8" s="486"/>
      <c r="G8" s="632" t="s">
        <v>763</v>
      </c>
      <c r="H8" s="241">
        <v>760</v>
      </c>
      <c r="I8" s="486"/>
      <c r="J8" s="632" t="s">
        <v>766</v>
      </c>
      <c r="K8" s="241">
        <v>800</v>
      </c>
      <c r="L8" s="486"/>
      <c r="M8" s="632" t="s">
        <v>412</v>
      </c>
      <c r="N8" s="241">
        <v>890</v>
      </c>
      <c r="O8" s="486"/>
      <c r="P8" s="632" t="s">
        <v>774</v>
      </c>
      <c r="Q8" s="241">
        <v>30</v>
      </c>
      <c r="R8" s="486"/>
      <c r="S8" s="632" t="s">
        <v>777</v>
      </c>
      <c r="T8" s="241">
        <v>40</v>
      </c>
      <c r="U8" s="486"/>
      <c r="V8" s="507"/>
      <c r="W8" s="291"/>
      <c r="X8" s="291"/>
      <c r="Y8" s="632" t="s">
        <v>779</v>
      </c>
      <c r="Z8" s="241">
        <v>240</v>
      </c>
      <c r="AA8" s="244"/>
      <c r="AB8" s="32"/>
      <c r="AC8" s="32"/>
      <c r="AD8" s="32"/>
      <c r="AE8" s="32"/>
      <c r="AF8" s="32"/>
      <c r="AG8" s="32"/>
      <c r="AH8" s="32"/>
      <c r="AI8" s="32"/>
      <c r="AJ8" s="32"/>
      <c r="AK8" s="38"/>
      <c r="AL8" s="195" t="s">
        <v>93</v>
      </c>
      <c r="AM8" s="484">
        <f>市郡別!E11</f>
        <v>0</v>
      </c>
    </row>
    <row r="9" spans="1:39" ht="20.100000000000001" customHeight="1">
      <c r="A9" s="1052"/>
      <c r="B9" s="673"/>
      <c r="C9" s="661" t="s">
        <v>319</v>
      </c>
      <c r="D9" s="654"/>
      <c r="E9" s="243">
        <v>2420</v>
      </c>
      <c r="F9" s="486"/>
      <c r="G9" s="632" t="s">
        <v>764</v>
      </c>
      <c r="H9" s="243">
        <v>650</v>
      </c>
      <c r="I9" s="486"/>
      <c r="J9" s="632" t="s">
        <v>767</v>
      </c>
      <c r="K9" s="243">
        <v>1700</v>
      </c>
      <c r="L9" s="486"/>
      <c r="M9" s="632"/>
      <c r="N9" s="243"/>
      <c r="O9" s="486"/>
      <c r="P9" s="687" t="s">
        <v>775</v>
      </c>
      <c r="Q9" s="243">
        <v>60</v>
      </c>
      <c r="R9" s="486"/>
      <c r="S9" s="632" t="s">
        <v>778</v>
      </c>
      <c r="T9" s="243">
        <v>40</v>
      </c>
      <c r="U9" s="486"/>
      <c r="V9" s="507"/>
      <c r="W9" s="291"/>
      <c r="X9" s="291"/>
      <c r="Y9" s="632" t="s">
        <v>778</v>
      </c>
      <c r="Z9" s="243">
        <v>220</v>
      </c>
      <c r="AA9" s="244"/>
      <c r="AB9" s="32"/>
      <c r="AC9" s="32"/>
      <c r="AD9" s="32"/>
      <c r="AE9" s="32"/>
      <c r="AF9" s="32"/>
      <c r="AG9" s="32"/>
      <c r="AH9" s="32"/>
      <c r="AI9" s="32"/>
      <c r="AJ9" s="32"/>
      <c r="AK9" s="38"/>
      <c r="AL9" s="196" t="s">
        <v>262</v>
      </c>
      <c r="AM9" s="484">
        <f>市郡別!E12</f>
        <v>0</v>
      </c>
    </row>
    <row r="10" spans="1:39" ht="20.100000000000001" customHeight="1">
      <c r="A10" s="1052"/>
      <c r="B10" s="673"/>
      <c r="C10" s="661" t="s">
        <v>760</v>
      </c>
      <c r="D10" s="654"/>
      <c r="E10" s="243">
        <v>740</v>
      </c>
      <c r="F10" s="486"/>
      <c r="G10" s="632"/>
      <c r="H10" s="243"/>
      <c r="I10" s="486"/>
      <c r="J10" s="632"/>
      <c r="K10" s="243"/>
      <c r="L10" s="486"/>
      <c r="M10" s="632"/>
      <c r="N10" s="243"/>
      <c r="O10" s="486"/>
      <c r="P10" s="687"/>
      <c r="Q10" s="243"/>
      <c r="R10" s="486"/>
      <c r="S10" s="632"/>
      <c r="T10" s="243"/>
      <c r="U10" s="486"/>
      <c r="V10" s="507"/>
      <c r="W10" s="291"/>
      <c r="X10" s="291"/>
      <c r="Y10" s="632"/>
      <c r="Z10" s="243"/>
      <c r="AA10" s="244"/>
      <c r="AB10" s="32"/>
      <c r="AC10" s="32"/>
      <c r="AD10" s="32"/>
      <c r="AE10" s="32"/>
      <c r="AF10" s="32"/>
      <c r="AG10" s="32"/>
      <c r="AH10" s="32"/>
      <c r="AI10" s="32"/>
      <c r="AJ10" s="32"/>
      <c r="AK10" s="38"/>
      <c r="AL10" s="195" t="s">
        <v>263</v>
      </c>
      <c r="AM10" s="484">
        <f>市郡別!E13</f>
        <v>0</v>
      </c>
    </row>
    <row r="11" spans="1:39" ht="20.100000000000001" customHeight="1">
      <c r="A11" s="1052"/>
      <c r="B11" s="673"/>
      <c r="C11" s="653" t="s">
        <v>761</v>
      </c>
      <c r="D11" s="654"/>
      <c r="E11" s="243">
        <v>890</v>
      </c>
      <c r="F11" s="486"/>
      <c r="G11" s="632"/>
      <c r="H11" s="243"/>
      <c r="I11" s="486"/>
      <c r="J11" s="632"/>
      <c r="K11" s="243"/>
      <c r="L11" s="486"/>
      <c r="M11" s="632"/>
      <c r="N11" s="243"/>
      <c r="O11" s="486"/>
      <c r="P11" s="687"/>
      <c r="Q11" s="243"/>
      <c r="R11" s="486"/>
      <c r="S11" s="632"/>
      <c r="T11" s="243"/>
      <c r="U11" s="486"/>
      <c r="V11" s="507"/>
      <c r="W11" s="291"/>
      <c r="X11" s="291"/>
      <c r="Y11" s="632"/>
      <c r="Z11" s="243"/>
      <c r="AA11" s="244"/>
      <c r="AB11" s="32"/>
      <c r="AC11" s="32"/>
      <c r="AD11" s="32"/>
      <c r="AE11" s="32"/>
      <c r="AF11" s="32"/>
      <c r="AG11" s="32"/>
      <c r="AH11" s="32"/>
      <c r="AI11" s="32"/>
      <c r="AJ11" s="32"/>
      <c r="AK11" s="38"/>
      <c r="AL11" s="195" t="s">
        <v>85</v>
      </c>
      <c r="AM11" s="484">
        <f>市郡別!E15</f>
        <v>0</v>
      </c>
    </row>
    <row r="12" spans="1:39" ht="20.100000000000001" customHeight="1">
      <c r="A12" s="1052"/>
      <c r="B12" s="673"/>
      <c r="C12" s="653" t="s">
        <v>438</v>
      </c>
      <c r="D12" s="654"/>
      <c r="E12" s="243">
        <v>1750</v>
      </c>
      <c r="F12" s="486"/>
      <c r="G12" s="632"/>
      <c r="H12" s="243"/>
      <c r="I12" s="486"/>
      <c r="J12" s="686"/>
      <c r="K12" s="243"/>
      <c r="L12" s="486"/>
      <c r="M12" s="632"/>
      <c r="N12" s="243"/>
      <c r="O12" s="486"/>
      <c r="P12" s="632" t="s">
        <v>776</v>
      </c>
      <c r="Q12" s="243">
        <v>30</v>
      </c>
      <c r="R12" s="486"/>
      <c r="S12" s="632"/>
      <c r="T12" s="243"/>
      <c r="U12" s="486"/>
      <c r="V12" s="507"/>
      <c r="W12" s="291"/>
      <c r="X12" s="291"/>
      <c r="Y12" s="632"/>
      <c r="Z12" s="243"/>
      <c r="AA12" s="244"/>
      <c r="AB12" s="32"/>
      <c r="AC12" s="32"/>
      <c r="AD12" s="32"/>
      <c r="AE12" s="32"/>
      <c r="AF12" s="32"/>
      <c r="AG12" s="32"/>
      <c r="AH12" s="32"/>
      <c r="AI12" s="32"/>
      <c r="AJ12" s="32"/>
      <c r="AK12" s="38"/>
      <c r="AL12" s="195" t="s">
        <v>90</v>
      </c>
      <c r="AM12" s="484">
        <f>市郡別!E16</f>
        <v>0</v>
      </c>
    </row>
    <row r="13" spans="1:39" ht="20.100000000000001" customHeight="1">
      <c r="A13" s="1052"/>
      <c r="B13" s="681"/>
      <c r="C13" s="653" t="s">
        <v>439</v>
      </c>
      <c r="D13" s="654" t="s">
        <v>604</v>
      </c>
      <c r="E13" s="243">
        <v>1600</v>
      </c>
      <c r="F13" s="486"/>
      <c r="G13" s="685"/>
      <c r="H13" s="243"/>
      <c r="I13" s="486"/>
      <c r="J13" s="632" t="s">
        <v>768</v>
      </c>
      <c r="K13" s="243">
        <v>400</v>
      </c>
      <c r="L13" s="486"/>
      <c r="M13" s="632" t="s">
        <v>604</v>
      </c>
      <c r="N13" s="243">
        <v>30</v>
      </c>
      <c r="O13" s="486"/>
      <c r="P13" s="632"/>
      <c r="Q13" s="243"/>
      <c r="R13" s="486"/>
      <c r="S13" s="685"/>
      <c r="T13" s="243"/>
      <c r="U13" s="486"/>
      <c r="V13" s="507"/>
      <c r="W13" s="291"/>
      <c r="X13" s="291"/>
      <c r="Y13" s="685"/>
      <c r="Z13" s="243"/>
      <c r="AA13" s="244"/>
      <c r="AB13" s="32"/>
      <c r="AC13" s="32"/>
      <c r="AD13" s="32"/>
      <c r="AE13" s="32"/>
      <c r="AF13" s="32"/>
      <c r="AG13" s="32"/>
      <c r="AH13" s="32"/>
      <c r="AI13" s="32"/>
      <c r="AJ13" s="32"/>
      <c r="AK13" s="38"/>
      <c r="AL13" s="195" t="s">
        <v>62</v>
      </c>
      <c r="AM13" s="484">
        <f>市郡別!E17</f>
        <v>0</v>
      </c>
    </row>
    <row r="14" spans="1:39" ht="20.100000000000001" customHeight="1">
      <c r="A14" s="1052"/>
      <c r="B14" s="674"/>
      <c r="C14" s="653" t="s">
        <v>440</v>
      </c>
      <c r="D14" s="654" t="s">
        <v>604</v>
      </c>
      <c r="E14" s="243">
        <v>680</v>
      </c>
      <c r="F14" s="486"/>
      <c r="G14" s="632"/>
      <c r="H14" s="243"/>
      <c r="I14" s="486"/>
      <c r="J14" s="632" t="s">
        <v>769</v>
      </c>
      <c r="K14" s="243">
        <v>40</v>
      </c>
      <c r="L14" s="486"/>
      <c r="M14" s="632" t="s">
        <v>604</v>
      </c>
      <c r="N14" s="243">
        <v>10</v>
      </c>
      <c r="O14" s="486"/>
      <c r="P14" s="632" t="s">
        <v>604</v>
      </c>
      <c r="Q14" s="243">
        <v>10</v>
      </c>
      <c r="R14" s="486"/>
      <c r="S14" s="632"/>
      <c r="T14" s="243"/>
      <c r="U14" s="486"/>
      <c r="V14" s="507"/>
      <c r="W14" s="291"/>
      <c r="X14" s="291"/>
      <c r="Y14" s="632"/>
      <c r="Z14" s="243"/>
      <c r="AA14" s="244"/>
      <c r="AB14" s="32"/>
      <c r="AC14" s="32"/>
      <c r="AD14" s="32"/>
      <c r="AE14" s="32"/>
      <c r="AF14" s="32"/>
      <c r="AG14" s="32"/>
      <c r="AH14" s="32"/>
      <c r="AI14" s="32"/>
      <c r="AJ14" s="32"/>
      <c r="AK14" s="38"/>
      <c r="AL14" s="195" t="s">
        <v>63</v>
      </c>
      <c r="AM14" s="484">
        <f>市郡別!E18</f>
        <v>0</v>
      </c>
    </row>
    <row r="15" spans="1:39" ht="20.100000000000001" customHeight="1">
      <c r="A15" s="1052"/>
      <c r="B15" s="681"/>
      <c r="C15" s="653" t="s">
        <v>441</v>
      </c>
      <c r="D15" s="654" t="s">
        <v>604</v>
      </c>
      <c r="E15" s="243">
        <v>810</v>
      </c>
      <c r="F15" s="486"/>
      <c r="G15" s="632"/>
      <c r="H15" s="243"/>
      <c r="I15" s="486"/>
      <c r="J15" s="632"/>
      <c r="K15" s="243"/>
      <c r="L15" s="486"/>
      <c r="M15" s="632" t="s">
        <v>604</v>
      </c>
      <c r="N15" s="243">
        <v>10</v>
      </c>
      <c r="O15" s="486"/>
      <c r="P15" s="632" t="s">
        <v>604</v>
      </c>
      <c r="Q15" s="243">
        <v>10</v>
      </c>
      <c r="R15" s="486"/>
      <c r="S15" s="632"/>
      <c r="T15" s="243"/>
      <c r="U15" s="486"/>
      <c r="V15" s="507"/>
      <c r="W15" s="291"/>
      <c r="X15" s="291"/>
      <c r="Y15" s="632"/>
      <c r="Z15" s="243"/>
      <c r="AA15" s="244"/>
      <c r="AB15" s="32"/>
      <c r="AC15" s="32"/>
      <c r="AD15" s="32"/>
      <c r="AE15" s="32"/>
      <c r="AF15" s="32"/>
      <c r="AG15" s="32"/>
      <c r="AH15" s="32"/>
      <c r="AI15" s="32"/>
      <c r="AJ15" s="32"/>
      <c r="AK15" s="38"/>
      <c r="AL15" s="195" t="s">
        <v>64</v>
      </c>
      <c r="AM15" s="484">
        <f>市郡別!E20</f>
        <v>0</v>
      </c>
    </row>
    <row r="16" spans="1:39" ht="20.100000000000001" customHeight="1">
      <c r="A16" s="1052"/>
      <c r="B16" s="682"/>
      <c r="C16" s="653" t="s">
        <v>762</v>
      </c>
      <c r="D16" s="654"/>
      <c r="E16" s="243">
        <v>1150</v>
      </c>
      <c r="F16" s="486"/>
      <c r="G16" s="632" t="s">
        <v>765</v>
      </c>
      <c r="H16" s="243">
        <v>120</v>
      </c>
      <c r="I16" s="486"/>
      <c r="J16" s="632" t="s">
        <v>770</v>
      </c>
      <c r="K16" s="243">
        <v>250</v>
      </c>
      <c r="L16" s="486"/>
      <c r="M16" s="632" t="s">
        <v>772</v>
      </c>
      <c r="N16" s="243">
        <v>10</v>
      </c>
      <c r="O16" s="486"/>
      <c r="P16" s="632"/>
      <c r="Q16" s="243">
        <v>0</v>
      </c>
      <c r="R16" s="486"/>
      <c r="S16" s="685"/>
      <c r="T16" s="243"/>
      <c r="U16" s="486"/>
      <c r="V16" s="507"/>
      <c r="W16" s="291"/>
      <c r="X16" s="291"/>
      <c r="Y16" s="632"/>
      <c r="Z16" s="243"/>
      <c r="AA16" s="244"/>
      <c r="AB16" s="32"/>
      <c r="AC16" s="32"/>
      <c r="AD16" s="32"/>
      <c r="AE16" s="32"/>
      <c r="AF16" s="32"/>
      <c r="AG16" s="32"/>
      <c r="AH16" s="32"/>
      <c r="AI16" s="32"/>
      <c r="AJ16" s="32"/>
      <c r="AK16" s="38"/>
      <c r="AL16" s="195" t="s">
        <v>69</v>
      </c>
      <c r="AM16" s="484">
        <f>市郡別!E21</f>
        <v>0</v>
      </c>
    </row>
    <row r="17" spans="1:39" ht="20.100000000000001" customHeight="1">
      <c r="A17" s="1052"/>
      <c r="B17" s="681"/>
      <c r="C17" s="653" t="s">
        <v>442</v>
      </c>
      <c r="D17" s="654"/>
      <c r="E17" s="243">
        <v>860</v>
      </c>
      <c r="F17" s="486"/>
      <c r="G17" s="632"/>
      <c r="H17" s="243"/>
      <c r="I17" s="486"/>
      <c r="J17" s="632"/>
      <c r="K17" s="243"/>
      <c r="L17" s="486"/>
      <c r="M17" s="632" t="s">
        <v>773</v>
      </c>
      <c r="N17" s="243">
        <v>30</v>
      </c>
      <c r="O17" s="486"/>
      <c r="P17" s="632"/>
      <c r="Q17" s="243"/>
      <c r="R17" s="486"/>
      <c r="S17" s="632"/>
      <c r="T17" s="243"/>
      <c r="U17" s="486"/>
      <c r="V17" s="507"/>
      <c r="W17" s="291"/>
      <c r="X17" s="291"/>
      <c r="Y17" s="632"/>
      <c r="Z17" s="243"/>
      <c r="AA17" s="244"/>
      <c r="AB17" s="32"/>
      <c r="AC17" s="32"/>
      <c r="AD17" s="32"/>
      <c r="AE17" s="32"/>
      <c r="AF17" s="32"/>
      <c r="AG17" s="32"/>
      <c r="AH17" s="32"/>
      <c r="AI17" s="32"/>
      <c r="AJ17" s="32"/>
      <c r="AK17" s="38"/>
      <c r="AL17" s="195" t="s">
        <v>66</v>
      </c>
      <c r="AM17" s="484">
        <f>市郡別!E22</f>
        <v>0</v>
      </c>
    </row>
    <row r="18" spans="1:39" ht="20.100000000000001" customHeight="1">
      <c r="A18" s="1052"/>
      <c r="B18" s="681"/>
      <c r="C18" s="653" t="s">
        <v>443</v>
      </c>
      <c r="D18" s="654" t="s">
        <v>604</v>
      </c>
      <c r="E18" s="243">
        <v>540</v>
      </c>
      <c r="F18" s="486"/>
      <c r="G18" s="632" t="s">
        <v>604</v>
      </c>
      <c r="H18" s="243">
        <v>20</v>
      </c>
      <c r="I18" s="486"/>
      <c r="J18" s="632" t="s">
        <v>604</v>
      </c>
      <c r="K18" s="243">
        <v>30</v>
      </c>
      <c r="L18" s="486"/>
      <c r="M18" s="632" t="s">
        <v>604</v>
      </c>
      <c r="N18" s="243">
        <v>10</v>
      </c>
      <c r="O18" s="486"/>
      <c r="P18" s="632" t="s">
        <v>604</v>
      </c>
      <c r="Q18" s="243">
        <v>10</v>
      </c>
      <c r="R18" s="486"/>
      <c r="S18" s="632"/>
      <c r="T18" s="243"/>
      <c r="U18" s="486"/>
      <c r="V18" s="507"/>
      <c r="W18" s="291"/>
      <c r="X18" s="291"/>
      <c r="Y18" s="632" t="s">
        <v>604</v>
      </c>
      <c r="Z18" s="243">
        <v>10</v>
      </c>
      <c r="AA18" s="244"/>
      <c r="AB18" s="32"/>
      <c r="AC18" s="32"/>
      <c r="AD18" s="32"/>
      <c r="AE18" s="32"/>
      <c r="AF18" s="32"/>
      <c r="AG18" s="32"/>
      <c r="AH18" s="32"/>
      <c r="AI18" s="32"/>
      <c r="AJ18" s="32"/>
      <c r="AK18" s="38"/>
      <c r="AL18" s="195" t="s">
        <v>65</v>
      </c>
      <c r="AM18" s="484">
        <f>市郡別!E23</f>
        <v>0</v>
      </c>
    </row>
    <row r="19" spans="1:39" ht="20.100000000000001" customHeight="1">
      <c r="A19" s="1052"/>
      <c r="B19" s="681"/>
      <c r="C19" s="684" t="s">
        <v>780</v>
      </c>
      <c r="D19" s="654" t="s">
        <v>604</v>
      </c>
      <c r="E19" s="243">
        <v>500</v>
      </c>
      <c r="F19" s="486"/>
      <c r="G19" s="632" t="s">
        <v>604</v>
      </c>
      <c r="H19" s="243">
        <v>10</v>
      </c>
      <c r="I19" s="486"/>
      <c r="J19" s="632" t="s">
        <v>604</v>
      </c>
      <c r="K19" s="243">
        <v>20</v>
      </c>
      <c r="L19" s="486"/>
      <c r="M19" s="632" t="s">
        <v>604</v>
      </c>
      <c r="N19" s="243">
        <v>10</v>
      </c>
      <c r="O19" s="486"/>
      <c r="P19" s="632" t="s">
        <v>604</v>
      </c>
      <c r="Q19" s="243">
        <v>10</v>
      </c>
      <c r="R19" s="486"/>
      <c r="S19" s="632"/>
      <c r="T19" s="243"/>
      <c r="U19" s="486"/>
      <c r="V19" s="507"/>
      <c r="W19" s="291"/>
      <c r="X19" s="291"/>
      <c r="Y19" s="636" t="s">
        <v>605</v>
      </c>
      <c r="Z19" s="243">
        <v>10</v>
      </c>
      <c r="AA19" s="244"/>
      <c r="AB19" s="32"/>
      <c r="AC19" s="32"/>
      <c r="AD19" s="32"/>
      <c r="AE19" s="32"/>
      <c r="AF19" s="32"/>
      <c r="AG19" s="32"/>
      <c r="AH19" s="32"/>
      <c r="AI19" s="32"/>
      <c r="AJ19" s="32"/>
      <c r="AK19" s="38"/>
      <c r="AL19" s="195" t="s">
        <v>94</v>
      </c>
      <c r="AM19" s="484">
        <f>市郡別!E24</f>
        <v>0</v>
      </c>
    </row>
    <row r="20" spans="1:39" ht="20.100000000000001" customHeight="1">
      <c r="A20" s="1052"/>
      <c r="B20" s="673"/>
      <c r="C20" s="653" t="s">
        <v>444</v>
      </c>
      <c r="D20" s="654" t="s">
        <v>604</v>
      </c>
      <c r="E20" s="243">
        <v>280</v>
      </c>
      <c r="F20" s="486"/>
      <c r="G20" s="632" t="s">
        <v>604</v>
      </c>
      <c r="H20" s="243">
        <v>10</v>
      </c>
      <c r="I20" s="486"/>
      <c r="J20" s="632" t="s">
        <v>604</v>
      </c>
      <c r="K20" s="243">
        <v>20</v>
      </c>
      <c r="L20" s="486"/>
      <c r="M20" s="632" t="s">
        <v>604</v>
      </c>
      <c r="N20" s="243">
        <v>10</v>
      </c>
      <c r="O20" s="486"/>
      <c r="P20" s="632" t="s">
        <v>604</v>
      </c>
      <c r="Q20" s="243">
        <v>10</v>
      </c>
      <c r="R20" s="486"/>
      <c r="S20" s="632"/>
      <c r="T20" s="243"/>
      <c r="U20" s="486"/>
      <c r="V20" s="507"/>
      <c r="W20" s="291"/>
      <c r="X20" s="291"/>
      <c r="Y20" s="632"/>
      <c r="Z20" s="243"/>
      <c r="AA20" s="244"/>
      <c r="AB20" s="32"/>
      <c r="AC20" s="32"/>
      <c r="AD20" s="32"/>
      <c r="AE20" s="32"/>
      <c r="AF20" s="32"/>
      <c r="AG20" s="32"/>
      <c r="AH20" s="32"/>
      <c r="AI20" s="32"/>
      <c r="AJ20" s="32"/>
      <c r="AK20" s="38"/>
      <c r="AL20" s="195" t="s">
        <v>89</v>
      </c>
      <c r="AM20" s="484">
        <f>市郡別!E25</f>
        <v>0</v>
      </c>
    </row>
    <row r="21" spans="1:39" ht="20.100000000000001" customHeight="1">
      <c r="A21" s="1052"/>
      <c r="B21" s="683"/>
      <c r="C21" s="647" t="s">
        <v>445</v>
      </c>
      <c r="D21" s="654" t="s">
        <v>604</v>
      </c>
      <c r="E21" s="243">
        <v>1800</v>
      </c>
      <c r="F21" s="486"/>
      <c r="G21" s="632"/>
      <c r="H21" s="243"/>
      <c r="I21" s="486"/>
      <c r="J21" s="632"/>
      <c r="K21" s="243"/>
      <c r="L21" s="486"/>
      <c r="M21" s="632" t="s">
        <v>604</v>
      </c>
      <c r="N21" s="243">
        <v>30</v>
      </c>
      <c r="O21" s="486"/>
      <c r="P21" s="632" t="s">
        <v>604</v>
      </c>
      <c r="Q21" s="243">
        <v>10</v>
      </c>
      <c r="R21" s="486"/>
      <c r="S21" s="632"/>
      <c r="T21" s="243"/>
      <c r="U21" s="486"/>
      <c r="V21" s="507"/>
      <c r="W21" s="291"/>
      <c r="X21" s="291"/>
      <c r="Y21" s="632"/>
      <c r="Z21" s="243"/>
      <c r="AA21" s="244"/>
      <c r="AB21" s="32"/>
      <c r="AC21" s="32"/>
      <c r="AD21" s="32"/>
      <c r="AE21" s="32"/>
      <c r="AF21" s="32"/>
      <c r="AG21" s="32"/>
      <c r="AH21" s="32"/>
      <c r="AI21" s="32"/>
      <c r="AJ21" s="32"/>
      <c r="AK21" s="38"/>
      <c r="AL21" s="395" t="s">
        <v>97</v>
      </c>
      <c r="AM21" s="484">
        <f>市郡別!E29</f>
        <v>0</v>
      </c>
    </row>
    <row r="22" spans="1:39" ht="20.100000000000001" customHeight="1">
      <c r="A22" s="1052"/>
      <c r="B22" s="683"/>
      <c r="C22" s="647" t="s">
        <v>446</v>
      </c>
      <c r="D22" s="654"/>
      <c r="E22" s="243">
        <v>570</v>
      </c>
      <c r="F22" s="486"/>
      <c r="G22" s="632"/>
      <c r="H22" s="243"/>
      <c r="I22" s="486"/>
      <c r="J22" s="632"/>
      <c r="K22" s="243"/>
      <c r="L22" s="486"/>
      <c r="M22" s="632"/>
      <c r="N22" s="243"/>
      <c r="O22" s="486"/>
      <c r="P22" s="632"/>
      <c r="Q22" s="243"/>
      <c r="R22" s="486"/>
      <c r="S22" s="632"/>
      <c r="T22" s="243"/>
      <c r="U22" s="486"/>
      <c r="V22" s="507"/>
      <c r="W22" s="291"/>
      <c r="X22" s="291"/>
      <c r="Y22" s="632"/>
      <c r="Z22" s="243"/>
      <c r="AA22" s="244"/>
      <c r="AB22" s="32"/>
      <c r="AC22" s="32"/>
      <c r="AD22" s="32"/>
      <c r="AE22" s="32"/>
      <c r="AF22" s="32"/>
      <c r="AG22" s="32"/>
      <c r="AH22" s="32"/>
      <c r="AI22" s="32"/>
      <c r="AJ22" s="32"/>
      <c r="AK22" s="38"/>
      <c r="AL22" s="395" t="s">
        <v>98</v>
      </c>
      <c r="AM22" s="484">
        <f>市郡別!E30</f>
        <v>0</v>
      </c>
    </row>
    <row r="23" spans="1:39" ht="20.100000000000001" customHeight="1" thickBot="1">
      <c r="A23" s="1052"/>
      <c r="B23" s="292">
        <f>SUM(E8:E23,H8:H23,N8:N23,K8:K23,Q8:Q23,T8:T23,Z8:Z23)</f>
        <v>24100</v>
      </c>
      <c r="C23" s="679" t="s">
        <v>447</v>
      </c>
      <c r="D23" s="668"/>
      <c r="E23" s="252">
        <v>300</v>
      </c>
      <c r="F23" s="504"/>
      <c r="G23" s="639"/>
      <c r="H23" s="252"/>
      <c r="I23" s="504"/>
      <c r="J23" s="639" t="s">
        <v>771</v>
      </c>
      <c r="K23" s="252">
        <v>100</v>
      </c>
      <c r="L23" s="504"/>
      <c r="M23" s="639"/>
      <c r="N23" s="252"/>
      <c r="O23" s="504"/>
      <c r="P23" s="639"/>
      <c r="Q23" s="252"/>
      <c r="R23" s="504"/>
      <c r="S23" s="639"/>
      <c r="T23" s="252"/>
      <c r="U23" s="504"/>
      <c r="V23" s="508"/>
      <c r="W23" s="293"/>
      <c r="X23" s="293"/>
      <c r="Y23" s="639"/>
      <c r="Z23" s="252"/>
      <c r="AA23" s="294"/>
      <c r="AB23" s="32"/>
      <c r="AC23" s="32"/>
      <c r="AD23" s="32"/>
      <c r="AE23" s="32"/>
      <c r="AF23" s="32"/>
      <c r="AG23" s="32"/>
      <c r="AH23" s="32"/>
      <c r="AI23" s="32"/>
      <c r="AJ23" s="32"/>
      <c r="AK23" s="38"/>
      <c r="AL23" s="195" t="s">
        <v>161</v>
      </c>
      <c r="AM23" s="484">
        <f>市郡別!E31</f>
        <v>0</v>
      </c>
    </row>
    <row r="24" spans="1:39" ht="20.100000000000001" customHeight="1" thickTop="1">
      <c r="A24" s="1052"/>
      <c r="B24" s="575" t="s">
        <v>694</v>
      </c>
      <c r="C24" s="254">
        <f>SUM(E25,H25,N25,K25,Q25,T25,Z25)</f>
        <v>24100</v>
      </c>
      <c r="D24" s="295"/>
      <c r="E24" s="282"/>
      <c r="F24" s="501"/>
      <c r="G24" s="505"/>
      <c r="H24" s="282"/>
      <c r="I24" s="501"/>
      <c r="J24" s="505"/>
      <c r="K24" s="282"/>
      <c r="L24" s="501"/>
      <c r="M24" s="505"/>
      <c r="N24" s="282"/>
      <c r="O24" s="501"/>
      <c r="P24" s="505"/>
      <c r="Q24" s="282"/>
      <c r="R24" s="501"/>
      <c r="S24" s="505"/>
      <c r="T24" s="282"/>
      <c r="U24" s="501"/>
      <c r="V24" s="509"/>
      <c r="W24" s="256"/>
      <c r="X24" s="256"/>
      <c r="Y24" s="505"/>
      <c r="Z24" s="282"/>
      <c r="AA24" s="285"/>
      <c r="AB24" s="32"/>
      <c r="AC24" s="32"/>
      <c r="AD24" s="32"/>
      <c r="AE24" s="32"/>
      <c r="AF24" s="32"/>
      <c r="AG24" s="32"/>
      <c r="AH24" s="32"/>
      <c r="AI24" s="32"/>
      <c r="AJ24" s="32"/>
      <c r="AK24" s="38"/>
      <c r="AL24" s="195" t="s">
        <v>162</v>
      </c>
      <c r="AM24" s="484">
        <f>市郡別!E32</f>
        <v>0</v>
      </c>
    </row>
    <row r="25" spans="1:39" ht="20.100000000000001" customHeight="1" thickBot="1">
      <c r="A25" s="1053"/>
      <c r="B25" s="576" t="s">
        <v>695</v>
      </c>
      <c r="C25" s="259">
        <f>SUM(F25,I25,O25,L25,R25,U25,AA25)</f>
        <v>0</v>
      </c>
      <c r="D25" s="296"/>
      <c r="E25" s="287">
        <f>SUM(E8:E23)</f>
        <v>17390</v>
      </c>
      <c r="F25" s="493">
        <f>SUM(F8:F23)</f>
        <v>0</v>
      </c>
      <c r="G25" s="506"/>
      <c r="H25" s="287">
        <f>SUM(H8:H23)</f>
        <v>1570</v>
      </c>
      <c r="I25" s="493">
        <f>SUM(I8:I23)</f>
        <v>0</v>
      </c>
      <c r="J25" s="506"/>
      <c r="K25" s="287">
        <f>SUM(K8:K23)</f>
        <v>3360</v>
      </c>
      <c r="L25" s="493">
        <f>SUM(L8:L23)</f>
        <v>0</v>
      </c>
      <c r="M25" s="506"/>
      <c r="N25" s="287">
        <f>SUM(N8:N23)</f>
        <v>1040</v>
      </c>
      <c r="O25" s="493">
        <f>SUM(O8:O23)</f>
        <v>0</v>
      </c>
      <c r="P25" s="506"/>
      <c r="Q25" s="287">
        <f>SUM(Q8:Q23)</f>
        <v>180</v>
      </c>
      <c r="R25" s="493">
        <f>SUM(R8:R23)</f>
        <v>0</v>
      </c>
      <c r="S25" s="506"/>
      <c r="T25" s="287">
        <f>SUM(T8:T23)</f>
        <v>80</v>
      </c>
      <c r="U25" s="493">
        <f>SUM(U8:U23)</f>
        <v>0</v>
      </c>
      <c r="V25" s="510"/>
      <c r="W25" s="261"/>
      <c r="X25" s="261"/>
      <c r="Y25" s="506"/>
      <c r="Z25" s="287">
        <f>SUM(Z8:Z23)</f>
        <v>480</v>
      </c>
      <c r="AA25" s="264">
        <f>SUM(AA8:AA23)</f>
        <v>0</v>
      </c>
      <c r="AB25" s="32"/>
      <c r="AC25" s="32"/>
      <c r="AD25" s="32"/>
      <c r="AE25" s="32"/>
      <c r="AF25" s="32"/>
      <c r="AG25" s="32"/>
      <c r="AH25" s="32"/>
      <c r="AI25" s="32"/>
      <c r="AJ25" s="32"/>
      <c r="AK25" s="38"/>
      <c r="AL25" s="195" t="s">
        <v>163</v>
      </c>
      <c r="AM25" s="484">
        <f>市郡別!E33</f>
        <v>0</v>
      </c>
    </row>
    <row r="26" spans="1:39" ht="20.100000000000001" customHeight="1" thickBot="1">
      <c r="B26" s="34"/>
      <c r="C26" s="142"/>
      <c r="D26" s="142"/>
      <c r="E26" s="140"/>
      <c r="F26" s="167"/>
      <c r="G26" s="139"/>
      <c r="H26" s="141"/>
      <c r="I26" s="167"/>
      <c r="J26" s="139"/>
      <c r="K26" s="141"/>
      <c r="L26" s="167"/>
      <c r="M26" s="139"/>
      <c r="N26" s="141"/>
      <c r="O26" s="167"/>
      <c r="P26" s="139"/>
      <c r="Q26" s="141"/>
      <c r="R26" s="167"/>
      <c r="S26" s="139"/>
      <c r="T26" s="141"/>
      <c r="U26" s="167"/>
      <c r="V26" s="139"/>
      <c r="W26" s="139"/>
      <c r="X26" s="139"/>
      <c r="Y26" s="139"/>
      <c r="Z26" s="141"/>
      <c r="AA26" s="167"/>
      <c r="AB26" s="38"/>
      <c r="AC26" s="38"/>
      <c r="AD26" s="38"/>
      <c r="AE26" s="38"/>
      <c r="AF26" s="38"/>
      <c r="AG26" s="38"/>
      <c r="AH26" s="38"/>
      <c r="AI26" s="38"/>
      <c r="AJ26" s="38"/>
      <c r="AK26" s="38"/>
      <c r="AL26" s="195" t="s">
        <v>164</v>
      </c>
      <c r="AM26" s="484">
        <f>市郡別!E34</f>
        <v>0</v>
      </c>
    </row>
    <row r="27" spans="1:39" ht="20.100000000000001" customHeight="1">
      <c r="A27" s="1054" t="s">
        <v>781</v>
      </c>
      <c r="B27" s="1055"/>
      <c r="C27" s="265">
        <f>C24+出雲2!C27</f>
        <v>45340</v>
      </c>
      <c r="D27" s="297"/>
      <c r="E27" s="267"/>
      <c r="F27" s="268"/>
      <c r="G27" s="298"/>
      <c r="H27" s="267"/>
      <c r="I27" s="268"/>
      <c r="J27" s="298"/>
      <c r="K27" s="267"/>
      <c r="L27" s="268"/>
      <c r="M27" s="298"/>
      <c r="N27" s="267"/>
      <c r="O27" s="268"/>
      <c r="P27" s="298"/>
      <c r="Q27" s="267"/>
      <c r="R27" s="268"/>
      <c r="S27" s="298"/>
      <c r="T27" s="267"/>
      <c r="U27" s="268"/>
      <c r="V27" s="267"/>
      <c r="W27" s="267"/>
      <c r="X27" s="267"/>
      <c r="Y27" s="298"/>
      <c r="Z27" s="267"/>
      <c r="AA27" s="270"/>
      <c r="AB27" s="38"/>
      <c r="AC27" s="39"/>
      <c r="AD27" s="38"/>
      <c r="AE27" s="38"/>
      <c r="AF27" s="38"/>
      <c r="AG27" s="38"/>
      <c r="AH27" s="38"/>
      <c r="AI27" s="38"/>
      <c r="AJ27" s="38"/>
      <c r="AK27" s="38"/>
      <c r="AL27" s="395" t="s">
        <v>264</v>
      </c>
      <c r="AM27" s="484">
        <f>鳥取1!C32</f>
        <v>0</v>
      </c>
    </row>
    <row r="28" spans="1:39" ht="20.100000000000001" customHeight="1" thickBot="1">
      <c r="A28" s="1056" t="s">
        <v>695</v>
      </c>
      <c r="B28" s="1057"/>
      <c r="C28" s="259">
        <f>C25+出雲2!C28</f>
        <v>0</v>
      </c>
      <c r="D28" s="299"/>
      <c r="E28" s="261">
        <f>E25+出雲2!E28</f>
        <v>34220</v>
      </c>
      <c r="F28" s="262">
        <f>F25+出雲2!F28</f>
        <v>0</v>
      </c>
      <c r="G28" s="300"/>
      <c r="H28" s="261">
        <f>H25+出雲2!H28</f>
        <v>2600</v>
      </c>
      <c r="I28" s="262">
        <f>I25+出雲2!I28</f>
        <v>0</v>
      </c>
      <c r="J28" s="300"/>
      <c r="K28" s="261">
        <f>K25+出雲2!K28</f>
        <v>5880</v>
      </c>
      <c r="L28" s="262">
        <f>L25+出雲2!L28</f>
        <v>0</v>
      </c>
      <c r="M28" s="300"/>
      <c r="N28" s="261">
        <f>N25+出雲2!N28</f>
        <v>1260</v>
      </c>
      <c r="O28" s="262">
        <f>O25+出雲2!O28</f>
        <v>0</v>
      </c>
      <c r="P28" s="300"/>
      <c r="Q28" s="261">
        <f>Q25+出雲2!Q28</f>
        <v>320</v>
      </c>
      <c r="R28" s="262">
        <f>R25+出雲2!R28</f>
        <v>0</v>
      </c>
      <c r="S28" s="300"/>
      <c r="T28" s="261">
        <f>T25+出雲2!T28</f>
        <v>120</v>
      </c>
      <c r="U28" s="262">
        <f>U25+出雲2!U28</f>
        <v>0</v>
      </c>
      <c r="V28" s="261"/>
      <c r="W28" s="261"/>
      <c r="X28" s="261"/>
      <c r="Y28" s="300"/>
      <c r="Z28" s="261">
        <f>Z25+出雲2!Z28</f>
        <v>940</v>
      </c>
      <c r="AA28" s="264">
        <f>AA25+出雲2!AA28</f>
        <v>0</v>
      </c>
      <c r="AB28" s="45"/>
      <c r="AC28" s="38"/>
      <c r="AD28" s="38"/>
      <c r="AE28" s="38"/>
      <c r="AF28" s="38"/>
      <c r="AG28" s="38"/>
      <c r="AH28" s="38"/>
      <c r="AI28" s="38"/>
      <c r="AJ28" s="38"/>
      <c r="AK28" s="38"/>
      <c r="AL28" s="395" t="s">
        <v>265</v>
      </c>
      <c r="AM28" s="484">
        <f>鳥取2・八頭・岩美!C23</f>
        <v>0</v>
      </c>
    </row>
    <row r="29" spans="1:39" ht="20.100000000000001" customHeight="1">
      <c r="L29" s="36"/>
      <c r="P29" s="36"/>
      <c r="Q29" s="37"/>
      <c r="R29" s="36"/>
      <c r="S29" s="36"/>
      <c r="T29" s="37"/>
      <c r="U29" s="36"/>
      <c r="V29" s="36"/>
      <c r="W29" s="36"/>
      <c r="X29" s="36"/>
      <c r="Y29" s="11"/>
      <c r="Z29" s="37"/>
      <c r="AA29" s="36"/>
      <c r="AB29" s="39"/>
      <c r="AC29" s="38"/>
      <c r="AD29" s="38"/>
      <c r="AE29" s="38"/>
      <c r="AF29" s="38"/>
      <c r="AG29" s="38"/>
      <c r="AH29" s="38"/>
      <c r="AI29" s="38"/>
      <c r="AJ29" s="38"/>
      <c r="AK29" s="38"/>
      <c r="AL29" s="395" t="s">
        <v>95</v>
      </c>
      <c r="AM29" s="484">
        <f>市郡別!E36</f>
        <v>0</v>
      </c>
    </row>
    <row r="30" spans="1:39" ht="18.75">
      <c r="A30" s="462"/>
      <c r="B30" s="135" t="s">
        <v>628</v>
      </c>
      <c r="L30" s="36"/>
      <c r="P30" s="36"/>
      <c r="Q30" s="37"/>
      <c r="R30" s="36"/>
      <c r="S30" s="36"/>
      <c r="T30" s="37"/>
      <c r="U30" s="36"/>
      <c r="V30" s="36"/>
      <c r="W30" s="36"/>
      <c r="X30" s="36"/>
      <c r="Y30" s="11"/>
      <c r="Z30" s="37"/>
      <c r="AA30" s="36"/>
      <c r="AB30" s="36"/>
      <c r="AC30" s="36"/>
      <c r="AD30" s="36"/>
      <c r="AE30" s="36"/>
      <c r="AF30" s="36"/>
      <c r="AG30" s="36"/>
      <c r="AH30" s="36"/>
      <c r="AI30" s="36"/>
      <c r="AJ30" s="36"/>
      <c r="AK30" s="38"/>
      <c r="AL30" s="395" t="s">
        <v>96</v>
      </c>
      <c r="AM30" s="484">
        <f>市郡別!E37</f>
        <v>0</v>
      </c>
    </row>
    <row r="31" spans="1:39" ht="18.75" customHeight="1">
      <c r="C31" s="40"/>
      <c r="D31" s="58"/>
      <c r="E31" s="37"/>
      <c r="F31" s="36"/>
      <c r="G31" s="36"/>
      <c r="H31" s="37"/>
      <c r="I31" s="36"/>
      <c r="J31" s="36"/>
      <c r="K31" s="37"/>
      <c r="M31" s="36"/>
      <c r="N31" s="37"/>
      <c r="O31" s="36"/>
      <c r="Y31" s="40"/>
      <c r="Z31" s="11"/>
      <c r="AB31" s="36"/>
      <c r="AC31" s="36"/>
      <c r="AD31" s="36"/>
      <c r="AE31" s="36"/>
      <c r="AF31" s="36"/>
      <c r="AG31" s="36"/>
      <c r="AH31" s="36"/>
      <c r="AI31" s="36"/>
      <c r="AJ31" s="36"/>
      <c r="AK31" s="38"/>
      <c r="AL31" s="195" t="s">
        <v>91</v>
      </c>
      <c r="AM31" s="484">
        <f>市郡別!E40</f>
        <v>0</v>
      </c>
    </row>
    <row r="32" spans="1:39" ht="18.75">
      <c r="A32" s="462"/>
      <c r="B32" s="440" t="s">
        <v>611</v>
      </c>
      <c r="AB32" s="11"/>
      <c r="AC32" s="11"/>
      <c r="AD32" s="11"/>
      <c r="AE32" s="11"/>
      <c r="AF32" s="11"/>
      <c r="AG32" s="11"/>
      <c r="AH32" s="11"/>
      <c r="AI32" s="11"/>
      <c r="AJ32" s="11"/>
      <c r="AK32" s="38"/>
      <c r="AL32" s="195" t="s">
        <v>92</v>
      </c>
      <c r="AM32" s="484">
        <f>市郡別!E41</f>
        <v>0</v>
      </c>
    </row>
    <row r="33" spans="1:2" ht="18.75">
      <c r="A33" s="462"/>
      <c r="B33" s="48" t="s">
        <v>656</v>
      </c>
    </row>
    <row r="34" spans="1:2" ht="18.75">
      <c r="A34" s="462"/>
      <c r="B34" s="48" t="s">
        <v>655</v>
      </c>
    </row>
  </sheetData>
  <sheetProtection algorithmName="SHA-512" hashValue="rznFu7eGKcJ2pi+JyYobQjKHThKLMPRVXaQyatMpIrRrb3lxb3LFIpRS3Uj5sjuRUSt2YJ9/+HCKFhMly2HMeg==" saltValue="p906NIE1LcOA9l4b46W+0w==" spinCount="100000" sheet="1" objects="1" scenarios="1"/>
  <mergeCells count="11">
    <mergeCell ref="A27:B27"/>
    <mergeCell ref="A28:B28"/>
    <mergeCell ref="O3:S4"/>
    <mergeCell ref="A3:D4"/>
    <mergeCell ref="A6:A25"/>
    <mergeCell ref="AB3:AD3"/>
    <mergeCell ref="AB4:AD4"/>
    <mergeCell ref="E3:G4"/>
    <mergeCell ref="H3:I4"/>
    <mergeCell ref="J3:N4"/>
    <mergeCell ref="T3:AA4"/>
  </mergeCells>
  <phoneticPr fontId="3"/>
  <conditionalFormatting sqref="F8:F23 I8:I23 L8:L23 O8:O23 R8:R23 U8:U23 AA8:AA23">
    <cfRule type="cellIs" dxfId="71" priority="2" stopIfTrue="1" operator="lessThan">
      <formula>E8</formula>
    </cfRule>
    <cfRule type="cellIs" dxfId="70" priority="3" stopIfTrue="1" operator="greaterThan">
      <formula>E8</formula>
    </cfRule>
  </conditionalFormatting>
  <conditionalFormatting sqref="AM6:AM32">
    <cfRule type="expression" dxfId="69" priority="1">
      <formula>AM6&lt;&gt;0</formula>
    </cfRule>
  </conditionalFormatting>
  <dataValidations count="1">
    <dataValidation imeMode="off" allowBlank="1" showInputMessage="1" showErrorMessage="1" sqref="F8:F23 AA8:AA23 U8:U23 R8:R23 L8:L23 O8:O23 I8:I23" xr:uid="{00000000-0002-0000-0C00-000000000000}"/>
  </dataValidations>
  <hyperlinks>
    <hyperlink ref="AL3" location="地図!A1" display="地図" xr:uid="{00000000-0004-0000-0C00-000000000000}"/>
    <hyperlink ref="AL4" location="申込書!A1" display="申込書" xr:uid="{00000000-0004-0000-0C00-000001000000}"/>
    <hyperlink ref="AL8" location="安来!A1" display="安来市" xr:uid="{00000000-0004-0000-0C00-000002000000}"/>
    <hyperlink ref="AL11" location="雲南!A1" display="雲南市" xr:uid="{00000000-0004-0000-0C00-000003000000}"/>
    <hyperlink ref="AL12:AL14" location="仁多・飯石・隠岐!A1" display="仁多郡" xr:uid="{00000000-0004-0000-0C00-000004000000}"/>
    <hyperlink ref="AL15" location="大田!A1" display="大田市" xr:uid="{00000000-0004-0000-0C00-000005000000}"/>
    <hyperlink ref="AL16" location="邑智!A1" display="邑智郡" xr:uid="{00000000-0004-0000-0C00-000006000000}"/>
    <hyperlink ref="AL18" location="浜田!A1" display="浜田市" xr:uid="{00000000-0004-0000-0C00-000007000000}"/>
    <hyperlink ref="AL17" location="江津・広島!A1" display="江津市" xr:uid="{00000000-0004-0000-0C00-000008000000}"/>
    <hyperlink ref="AL31" location="江津・広島!A1" display="広島県" xr:uid="{00000000-0004-0000-0C00-000009000000}"/>
    <hyperlink ref="AL19:AL20" location="益田・鹿足・山口!A1" display="益田市" xr:uid="{00000000-0004-0000-0C00-00000A000000}"/>
    <hyperlink ref="AL32" location="益田・鹿足・山口!A1" display="山口県" xr:uid="{00000000-0004-0000-0C00-00000B000000}"/>
    <hyperlink ref="AL23:AL24" location="西伯・日野!A1" display="西伯郡" xr:uid="{00000000-0004-0000-0C00-00000C000000}"/>
    <hyperlink ref="AL25:AL26" location="倉吉・東伯!A1" display="倉吉市" xr:uid="{00000000-0004-0000-0C00-00000D000000}"/>
    <hyperlink ref="AL6" location="松江１!A1" display="松江市１" xr:uid="{00000000-0004-0000-0C00-00000E000000}"/>
    <hyperlink ref="AL7" location="松江２!A1" display="松江市２" xr:uid="{00000000-0004-0000-0C00-00000F000000}"/>
    <hyperlink ref="AL10" location="出雲２!A1" display="出雲市２" xr:uid="{00000000-0004-0000-0C00-000010000000}"/>
    <hyperlink ref="AL9" location="出雲１!A1" display="出雲市１" xr:uid="{00000000-0004-0000-0C00-000011000000}"/>
    <hyperlink ref="AL27" location="鳥取１!A1" display="鳥取１" xr:uid="{00000000-0004-0000-0C00-000012000000}"/>
    <hyperlink ref="AL28:AL30" location="新鳥取・八頭・岩美!A1" display="新鳥取市" xr:uid="{00000000-0004-0000-0C00-000013000000}"/>
    <hyperlink ref="AL28" location="鳥取２・八頭・岩美!A1" display="鳥取２" xr:uid="{00000000-0004-0000-0C00-000014000000}"/>
    <hyperlink ref="AL29" location="鳥取２・八頭・岩美!A1" display="八頭郡" xr:uid="{00000000-0004-0000-0C00-000015000000}"/>
    <hyperlink ref="AL30" location="鳥取２・八頭・岩美!A1" display="岩美郡" xr:uid="{00000000-0004-0000-0C00-000016000000}"/>
    <hyperlink ref="AL21" location="米子・境港!A1" display="米子市" xr:uid="{00000000-0004-0000-0C00-000017000000}"/>
    <hyperlink ref="AL22" location="米子・境港!A1" display="境港市" xr:uid="{00000000-0004-0000-0C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FFEBFF"/>
    <pageSetUpPr fitToPage="1"/>
  </sheetPr>
  <dimension ref="A1:AM36"/>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64" t="s">
        <v>160</v>
      </c>
      <c r="U2" s="25"/>
      <c r="V2" s="25"/>
      <c r="W2" s="27"/>
      <c r="X2" s="63"/>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0"/>
      <c r="Y4" s="1040"/>
      <c r="Z4" s="1040"/>
      <c r="AA4" s="1041"/>
      <c r="AB4" s="1039">
        <f>申込書!H4</f>
        <v>0</v>
      </c>
      <c r="AC4" s="1040"/>
      <c r="AD4" s="1046"/>
      <c r="AL4" s="194" t="s">
        <v>131</v>
      </c>
    </row>
    <row r="5" spans="1:39" ht="21.75" customHeight="1" thickBot="1">
      <c r="B5" s="1"/>
      <c r="C5" s="11"/>
      <c r="D5" s="48" t="s">
        <v>1089</v>
      </c>
      <c r="AC5" s="48"/>
    </row>
    <row r="6" spans="1:39" ht="20.100000000000001" customHeight="1">
      <c r="A6" s="1049" t="s">
        <v>58</v>
      </c>
      <c r="B6" s="621"/>
      <c r="C6" s="622"/>
      <c r="D6" s="605" t="s">
        <v>82</v>
      </c>
      <c r="E6" s="606"/>
      <c r="F6" s="606"/>
      <c r="G6" s="605" t="s">
        <v>696</v>
      </c>
      <c r="H6" s="606"/>
      <c r="I6" s="606"/>
      <c r="J6" s="605" t="s">
        <v>697</v>
      </c>
      <c r="K6" s="606"/>
      <c r="L6" s="606"/>
      <c r="M6" s="605" t="s">
        <v>698</v>
      </c>
      <c r="N6" s="606"/>
      <c r="O6" s="606"/>
      <c r="P6" s="605" t="s">
        <v>699</v>
      </c>
      <c r="Q6" s="606"/>
      <c r="R6" s="606"/>
      <c r="S6" s="605" t="s">
        <v>703</v>
      </c>
      <c r="T6" s="606"/>
      <c r="U6" s="606"/>
      <c r="V6" s="605"/>
      <c r="W6" s="606"/>
      <c r="X6" s="606"/>
      <c r="Y6" s="580" t="s">
        <v>701</v>
      </c>
      <c r="Z6" s="579"/>
      <c r="AA6" s="581"/>
      <c r="AB6" s="613"/>
      <c r="AC6" s="613"/>
      <c r="AD6" s="613"/>
      <c r="AE6" s="52"/>
      <c r="AF6" s="52"/>
      <c r="AG6" s="52"/>
      <c r="AH6" s="52"/>
      <c r="AI6" s="52"/>
      <c r="AJ6" s="52"/>
      <c r="AK6" s="35"/>
      <c r="AL6" s="195" t="s">
        <v>260</v>
      </c>
      <c r="AM6" s="484">
        <f>市郡別!E8</f>
        <v>0</v>
      </c>
    </row>
    <row r="7" spans="1:39" ht="20.100000000000001" customHeight="1">
      <c r="A7" s="1050"/>
      <c r="B7" s="604" t="s">
        <v>84</v>
      </c>
      <c r="C7" s="598" t="s">
        <v>592</v>
      </c>
      <c r="D7" s="607" t="s">
        <v>250</v>
      </c>
      <c r="E7" s="607"/>
      <c r="F7" s="608" t="s">
        <v>83</v>
      </c>
      <c r="G7" s="607" t="s">
        <v>250</v>
      </c>
      <c r="H7" s="607"/>
      <c r="I7" s="608" t="s">
        <v>83</v>
      </c>
      <c r="J7" s="607" t="s">
        <v>250</v>
      </c>
      <c r="K7" s="607"/>
      <c r="L7" s="608" t="s">
        <v>83</v>
      </c>
      <c r="M7" s="607" t="s">
        <v>250</v>
      </c>
      <c r="N7" s="607"/>
      <c r="O7" s="608" t="s">
        <v>83</v>
      </c>
      <c r="P7" s="607" t="s">
        <v>250</v>
      </c>
      <c r="Q7" s="607"/>
      <c r="R7" s="608" t="s">
        <v>83</v>
      </c>
      <c r="S7" s="607" t="s">
        <v>250</v>
      </c>
      <c r="T7" s="607"/>
      <c r="U7" s="608" t="s">
        <v>83</v>
      </c>
      <c r="V7" s="609"/>
      <c r="W7" s="610"/>
      <c r="X7" s="610"/>
      <c r="Y7" s="607" t="s">
        <v>250</v>
      </c>
      <c r="Z7" s="611"/>
      <c r="AA7" s="612" t="s">
        <v>83</v>
      </c>
      <c r="AB7" s="620"/>
      <c r="AC7" s="620"/>
      <c r="AD7" s="620"/>
      <c r="AE7" s="32"/>
      <c r="AF7" s="32"/>
      <c r="AG7" s="32"/>
      <c r="AH7" s="32"/>
      <c r="AI7" s="32"/>
      <c r="AJ7" s="32"/>
      <c r="AL7" s="195" t="s">
        <v>261</v>
      </c>
      <c r="AM7" s="484">
        <f>市郡別!E9</f>
        <v>0</v>
      </c>
    </row>
    <row r="8" spans="1:39" ht="20.100000000000001" customHeight="1">
      <c r="A8" s="1050"/>
      <c r="B8" s="674" t="s">
        <v>782</v>
      </c>
      <c r="C8" s="677" t="s">
        <v>448</v>
      </c>
      <c r="D8" s="689" t="s">
        <v>604</v>
      </c>
      <c r="E8" s="241">
        <v>3080</v>
      </c>
      <c r="F8" s="488"/>
      <c r="G8" s="634" t="s">
        <v>604</v>
      </c>
      <c r="H8" s="241">
        <v>90</v>
      </c>
      <c r="I8" s="488"/>
      <c r="J8" s="634" t="s">
        <v>795</v>
      </c>
      <c r="K8" s="241">
        <v>1080</v>
      </c>
      <c r="L8" s="488"/>
      <c r="M8" s="634" t="s">
        <v>604</v>
      </c>
      <c r="N8" s="241">
        <v>30</v>
      </c>
      <c r="O8" s="488"/>
      <c r="P8" s="634" t="s">
        <v>801</v>
      </c>
      <c r="Q8" s="241">
        <v>20</v>
      </c>
      <c r="R8" s="488"/>
      <c r="S8" s="634" t="s">
        <v>604</v>
      </c>
      <c r="T8" s="241">
        <v>10</v>
      </c>
      <c r="U8" s="488"/>
      <c r="V8" s="512"/>
      <c r="W8" s="301"/>
      <c r="X8" s="301"/>
      <c r="Y8" s="634" t="s">
        <v>604</v>
      </c>
      <c r="Z8" s="241">
        <v>50</v>
      </c>
      <c r="AA8" s="248"/>
      <c r="AB8" s="38"/>
      <c r="AC8" s="38"/>
      <c r="AD8" s="32"/>
      <c r="AE8" s="32"/>
      <c r="AF8" s="32"/>
      <c r="AG8" s="32"/>
      <c r="AH8" s="32"/>
      <c r="AI8" s="32"/>
      <c r="AJ8" s="32"/>
      <c r="AK8" s="38"/>
      <c r="AL8" s="195" t="s">
        <v>93</v>
      </c>
      <c r="AM8" s="484">
        <f>市郡別!E11</f>
        <v>0</v>
      </c>
    </row>
    <row r="9" spans="1:39" ht="20.100000000000001" customHeight="1">
      <c r="A9" s="1050"/>
      <c r="B9" s="673"/>
      <c r="C9" s="653" t="s">
        <v>449</v>
      </c>
      <c r="D9" s="654" t="s">
        <v>604</v>
      </c>
      <c r="E9" s="243">
        <v>580</v>
      </c>
      <c r="F9" s="488"/>
      <c r="G9" s="632" t="s">
        <v>604</v>
      </c>
      <c r="H9" s="243">
        <v>20</v>
      </c>
      <c r="I9" s="488"/>
      <c r="J9" s="632"/>
      <c r="K9" s="243"/>
      <c r="L9" s="488"/>
      <c r="M9" s="632" t="s">
        <v>604</v>
      </c>
      <c r="N9" s="243">
        <v>10</v>
      </c>
      <c r="O9" s="488"/>
      <c r="P9" s="632"/>
      <c r="Q9" s="243"/>
      <c r="R9" s="488"/>
      <c r="S9" s="632" t="s">
        <v>604</v>
      </c>
      <c r="T9" s="243">
        <v>10</v>
      </c>
      <c r="U9" s="488"/>
      <c r="V9" s="512"/>
      <c r="W9" s="301"/>
      <c r="X9" s="301"/>
      <c r="Y9" s="632" t="s">
        <v>604</v>
      </c>
      <c r="Z9" s="243">
        <v>20</v>
      </c>
      <c r="AA9" s="248"/>
      <c r="AB9" s="38"/>
      <c r="AC9" s="38"/>
      <c r="AD9" s="32"/>
      <c r="AE9" s="32"/>
      <c r="AF9" s="32"/>
      <c r="AG9" s="32"/>
      <c r="AH9" s="32"/>
      <c r="AI9" s="32"/>
      <c r="AJ9" s="32"/>
      <c r="AK9" s="38"/>
      <c r="AL9" s="195" t="s">
        <v>262</v>
      </c>
      <c r="AM9" s="484">
        <f>市郡別!E12</f>
        <v>0</v>
      </c>
    </row>
    <row r="10" spans="1:39" ht="20.100000000000001" customHeight="1">
      <c r="A10" s="1050"/>
      <c r="B10" s="681"/>
      <c r="C10" s="690" t="s">
        <v>658</v>
      </c>
      <c r="D10" s="654" t="s">
        <v>604</v>
      </c>
      <c r="E10" s="243">
        <v>450</v>
      </c>
      <c r="F10" s="488"/>
      <c r="G10" s="632" t="s">
        <v>604</v>
      </c>
      <c r="H10" s="243">
        <v>10</v>
      </c>
      <c r="I10" s="488"/>
      <c r="J10" s="632"/>
      <c r="K10" s="243"/>
      <c r="L10" s="488"/>
      <c r="M10" s="632" t="s">
        <v>604</v>
      </c>
      <c r="N10" s="243">
        <v>10</v>
      </c>
      <c r="O10" s="488"/>
      <c r="P10" s="632"/>
      <c r="Q10" s="243"/>
      <c r="R10" s="488"/>
      <c r="S10" s="632"/>
      <c r="T10" s="243"/>
      <c r="U10" s="488"/>
      <c r="V10" s="512"/>
      <c r="W10" s="301"/>
      <c r="X10" s="301"/>
      <c r="Y10" s="632" t="s">
        <v>604</v>
      </c>
      <c r="Z10" s="243">
        <v>10</v>
      </c>
      <c r="AA10" s="248"/>
      <c r="AB10" s="38"/>
      <c r="AC10" s="38"/>
      <c r="AD10" s="32"/>
      <c r="AE10" s="32"/>
      <c r="AF10" s="32"/>
      <c r="AG10" s="32"/>
      <c r="AH10" s="32"/>
      <c r="AI10" s="32"/>
      <c r="AJ10" s="32"/>
      <c r="AK10" s="38"/>
      <c r="AL10" s="196" t="s">
        <v>263</v>
      </c>
      <c r="AM10" s="484">
        <f>市郡別!E13</f>
        <v>0</v>
      </c>
    </row>
    <row r="11" spans="1:39" ht="20.100000000000001" customHeight="1">
      <c r="A11" s="1050"/>
      <c r="B11" s="273">
        <f>SUM(E8:E11,H8:H11,N8:N11,K8:K11,Q8:Q11,T8:T11,Z8:Z11)</f>
        <v>6850</v>
      </c>
      <c r="C11" s="661" t="s">
        <v>1025</v>
      </c>
      <c r="D11" s="654" t="s">
        <v>604</v>
      </c>
      <c r="E11" s="243">
        <v>1320</v>
      </c>
      <c r="F11" s="488"/>
      <c r="G11" s="632" t="s">
        <v>604</v>
      </c>
      <c r="H11" s="243">
        <v>30</v>
      </c>
      <c r="I11" s="488"/>
      <c r="J11" s="632"/>
      <c r="K11" s="243"/>
      <c r="L11" s="488"/>
      <c r="M11" s="632" t="s">
        <v>604</v>
      </c>
      <c r="N11" s="243">
        <v>10</v>
      </c>
      <c r="O11" s="488"/>
      <c r="P11" s="632"/>
      <c r="Q11" s="243"/>
      <c r="R11" s="488"/>
      <c r="S11" s="632"/>
      <c r="T11" s="243"/>
      <c r="U11" s="488"/>
      <c r="V11" s="512"/>
      <c r="W11" s="301"/>
      <c r="X11" s="301"/>
      <c r="Y11" s="632" t="s">
        <v>604</v>
      </c>
      <c r="Z11" s="243">
        <v>10</v>
      </c>
      <c r="AA11" s="248"/>
      <c r="AB11" s="38"/>
      <c r="AC11" s="38"/>
      <c r="AD11" s="32"/>
      <c r="AE11" s="32"/>
      <c r="AF11" s="32"/>
      <c r="AG11" s="32"/>
      <c r="AH11" s="32"/>
      <c r="AI11" s="32"/>
      <c r="AJ11" s="32"/>
      <c r="AK11" s="38"/>
      <c r="AL11" s="195" t="s">
        <v>85</v>
      </c>
      <c r="AM11" s="484">
        <f>市郡別!E15</f>
        <v>0</v>
      </c>
    </row>
    <row r="12" spans="1:39" ht="20.100000000000001" customHeight="1">
      <c r="A12" s="1050"/>
      <c r="B12" s="670" t="s">
        <v>783</v>
      </c>
      <c r="C12" s="659" t="s">
        <v>1035</v>
      </c>
      <c r="D12" s="652" t="s">
        <v>604</v>
      </c>
      <c r="E12" s="241">
        <v>2300</v>
      </c>
      <c r="F12" s="485"/>
      <c r="G12" s="631" t="s">
        <v>793</v>
      </c>
      <c r="H12" s="241">
        <v>400</v>
      </c>
      <c r="I12" s="485"/>
      <c r="J12" s="631" t="s">
        <v>796</v>
      </c>
      <c r="K12" s="241">
        <v>60</v>
      </c>
      <c r="L12" s="485"/>
      <c r="M12" s="631" t="s">
        <v>604</v>
      </c>
      <c r="N12" s="241">
        <v>20</v>
      </c>
      <c r="O12" s="485"/>
      <c r="P12" s="631" t="s">
        <v>802</v>
      </c>
      <c r="Q12" s="241">
        <v>60</v>
      </c>
      <c r="R12" s="485"/>
      <c r="S12" s="631" t="s">
        <v>802</v>
      </c>
      <c r="T12" s="241">
        <v>10</v>
      </c>
      <c r="U12" s="485"/>
      <c r="V12" s="514"/>
      <c r="W12" s="303"/>
      <c r="X12" s="303"/>
      <c r="Y12" s="631" t="s">
        <v>802</v>
      </c>
      <c r="Z12" s="241">
        <v>240</v>
      </c>
      <c r="AA12" s="242"/>
      <c r="AB12" s="38"/>
      <c r="AC12" s="38"/>
      <c r="AD12" s="32"/>
      <c r="AE12" s="32"/>
      <c r="AF12" s="32"/>
      <c r="AG12" s="32"/>
      <c r="AH12" s="32"/>
      <c r="AI12" s="32"/>
      <c r="AJ12" s="32"/>
      <c r="AK12" s="38"/>
      <c r="AL12" s="195" t="s">
        <v>90</v>
      </c>
      <c r="AM12" s="484">
        <f>市郡別!E16</f>
        <v>0</v>
      </c>
    </row>
    <row r="13" spans="1:39" ht="20.100000000000001" customHeight="1">
      <c r="A13" s="1050"/>
      <c r="B13" s="673"/>
      <c r="C13" s="661" t="s">
        <v>788</v>
      </c>
      <c r="D13" s="654"/>
      <c r="E13" s="243">
        <v>1470</v>
      </c>
      <c r="F13" s="486"/>
      <c r="G13" s="686"/>
      <c r="H13" s="243"/>
      <c r="I13" s="486"/>
      <c r="J13" s="632" t="s">
        <v>797</v>
      </c>
      <c r="K13" s="243">
        <v>250</v>
      </c>
      <c r="L13" s="486"/>
      <c r="M13" s="632"/>
      <c r="N13" s="243"/>
      <c r="O13" s="486"/>
      <c r="P13" s="686"/>
      <c r="Q13" s="243"/>
      <c r="R13" s="486"/>
      <c r="S13" s="632"/>
      <c r="T13" s="243"/>
      <c r="U13" s="486"/>
      <c r="V13" s="515"/>
      <c r="W13" s="304"/>
      <c r="X13" s="304"/>
      <c r="Y13" s="686"/>
      <c r="Z13" s="243"/>
      <c r="AA13" s="244"/>
      <c r="AB13" s="38"/>
      <c r="AC13" s="38"/>
      <c r="AD13" s="32"/>
      <c r="AE13" s="32"/>
      <c r="AF13" s="32"/>
      <c r="AG13" s="32"/>
      <c r="AH13" s="32"/>
      <c r="AI13" s="32"/>
      <c r="AJ13" s="32"/>
      <c r="AK13" s="38"/>
      <c r="AL13" s="195" t="s">
        <v>62</v>
      </c>
      <c r="AM13" s="484">
        <f>市郡別!E17</f>
        <v>0</v>
      </c>
    </row>
    <row r="14" spans="1:39" ht="20.100000000000001" customHeight="1">
      <c r="A14" s="1050"/>
      <c r="B14" s="673"/>
      <c r="C14" s="661" t="s">
        <v>789</v>
      </c>
      <c r="D14" s="654"/>
      <c r="E14" s="243">
        <v>970</v>
      </c>
      <c r="F14" s="486"/>
      <c r="G14" s="632"/>
      <c r="H14" s="243"/>
      <c r="I14" s="486"/>
      <c r="J14" s="632" t="s">
        <v>798</v>
      </c>
      <c r="K14" s="243">
        <v>50</v>
      </c>
      <c r="L14" s="486"/>
      <c r="M14" s="632"/>
      <c r="N14" s="243"/>
      <c r="O14" s="486"/>
      <c r="P14" s="632"/>
      <c r="Q14" s="243"/>
      <c r="R14" s="486"/>
      <c r="S14" s="632"/>
      <c r="T14" s="243"/>
      <c r="U14" s="486"/>
      <c r="V14" s="507"/>
      <c r="W14" s="291"/>
      <c r="X14" s="291"/>
      <c r="Y14" s="632"/>
      <c r="Z14" s="243"/>
      <c r="AA14" s="244"/>
      <c r="AB14" s="38"/>
      <c r="AC14" s="38"/>
      <c r="AD14" s="32"/>
      <c r="AE14" s="32"/>
      <c r="AF14" s="32"/>
      <c r="AG14" s="32"/>
      <c r="AH14" s="32"/>
      <c r="AI14" s="32"/>
      <c r="AJ14" s="32"/>
      <c r="AK14" s="38"/>
      <c r="AL14" s="195" t="s">
        <v>63</v>
      </c>
      <c r="AM14" s="484">
        <f>市郡別!E18</f>
        <v>0</v>
      </c>
    </row>
    <row r="15" spans="1:39" ht="20.100000000000001" customHeight="1">
      <c r="A15" s="1050"/>
      <c r="B15" s="273">
        <f>SUM(E12:E15,H12:H15,N12:N15,K12:K15,Q12:Q15,T12:T15,Z12:Z15)</f>
        <v>7040</v>
      </c>
      <c r="C15" s="691" t="s">
        <v>450</v>
      </c>
      <c r="D15" s="692" t="s">
        <v>604</v>
      </c>
      <c r="E15" s="249">
        <v>1120</v>
      </c>
      <c r="F15" s="500"/>
      <c r="G15" s="635"/>
      <c r="H15" s="249"/>
      <c r="I15" s="500"/>
      <c r="J15" s="635" t="s">
        <v>604</v>
      </c>
      <c r="K15" s="249">
        <v>60</v>
      </c>
      <c r="L15" s="500"/>
      <c r="M15" s="635" t="s">
        <v>604</v>
      </c>
      <c r="N15" s="249">
        <v>30</v>
      </c>
      <c r="O15" s="500"/>
      <c r="P15" s="635"/>
      <c r="Q15" s="249"/>
      <c r="R15" s="500"/>
      <c r="S15" s="635"/>
      <c r="T15" s="249"/>
      <c r="U15" s="500"/>
      <c r="V15" s="513"/>
      <c r="W15" s="302"/>
      <c r="X15" s="302"/>
      <c r="Y15" s="635"/>
      <c r="Z15" s="249"/>
      <c r="AA15" s="289"/>
      <c r="AB15" s="38"/>
      <c r="AC15" s="38"/>
      <c r="AD15" s="32"/>
      <c r="AE15" s="32"/>
      <c r="AF15" s="32"/>
      <c r="AG15" s="32"/>
      <c r="AH15" s="32"/>
      <c r="AI15" s="32"/>
      <c r="AJ15" s="32"/>
      <c r="AK15" s="38"/>
      <c r="AL15" s="195" t="s">
        <v>64</v>
      </c>
      <c r="AM15" s="484">
        <f>市郡別!E20</f>
        <v>0</v>
      </c>
    </row>
    <row r="16" spans="1:39" ht="20.100000000000001" customHeight="1">
      <c r="A16" s="1050"/>
      <c r="B16" s="670" t="s">
        <v>784</v>
      </c>
      <c r="C16" s="651" t="s">
        <v>790</v>
      </c>
      <c r="D16" s="652"/>
      <c r="E16" s="241">
        <v>690</v>
      </c>
      <c r="F16" s="485"/>
      <c r="G16" s="631" t="s">
        <v>794</v>
      </c>
      <c r="H16" s="241">
        <v>350</v>
      </c>
      <c r="I16" s="485"/>
      <c r="J16" s="631" t="s">
        <v>794</v>
      </c>
      <c r="K16" s="241">
        <v>750</v>
      </c>
      <c r="L16" s="485"/>
      <c r="M16" s="631" t="s">
        <v>794</v>
      </c>
      <c r="N16" s="241">
        <v>50</v>
      </c>
      <c r="O16" s="485"/>
      <c r="P16" s="631" t="s">
        <v>803</v>
      </c>
      <c r="Q16" s="241">
        <v>10</v>
      </c>
      <c r="R16" s="485"/>
      <c r="S16" s="631" t="s">
        <v>804</v>
      </c>
      <c r="T16" s="241">
        <v>10</v>
      </c>
      <c r="U16" s="485"/>
      <c r="V16" s="514"/>
      <c r="W16" s="303"/>
      <c r="X16" s="303"/>
      <c r="Y16" s="631" t="s">
        <v>804</v>
      </c>
      <c r="Z16" s="241">
        <v>60</v>
      </c>
      <c r="AA16" s="242"/>
      <c r="AB16" s="38"/>
      <c r="AC16" s="38"/>
      <c r="AD16" s="32"/>
      <c r="AE16" s="32"/>
      <c r="AF16" s="32"/>
      <c r="AG16" s="32"/>
      <c r="AH16" s="32"/>
      <c r="AI16" s="32"/>
      <c r="AJ16" s="32"/>
      <c r="AK16" s="38"/>
      <c r="AL16" s="195" t="s">
        <v>69</v>
      </c>
      <c r="AM16" s="484">
        <f>市郡別!E21</f>
        <v>0</v>
      </c>
    </row>
    <row r="17" spans="1:39" ht="20.100000000000001" customHeight="1">
      <c r="A17" s="1050"/>
      <c r="B17" s="673"/>
      <c r="C17" s="653" t="s">
        <v>791</v>
      </c>
      <c r="D17" s="654"/>
      <c r="E17" s="243">
        <v>680</v>
      </c>
      <c r="F17" s="488"/>
      <c r="G17" s="632"/>
      <c r="H17" s="243"/>
      <c r="I17" s="488"/>
      <c r="J17" s="632"/>
      <c r="K17" s="243"/>
      <c r="L17" s="488"/>
      <c r="M17" s="632"/>
      <c r="N17" s="243"/>
      <c r="O17" s="488"/>
      <c r="P17" s="632"/>
      <c r="Q17" s="243"/>
      <c r="R17" s="488"/>
      <c r="S17" s="632"/>
      <c r="T17" s="243"/>
      <c r="U17" s="488"/>
      <c r="V17" s="512"/>
      <c r="W17" s="301"/>
      <c r="X17" s="301"/>
      <c r="Y17" s="632"/>
      <c r="Z17" s="243"/>
      <c r="AA17" s="248"/>
      <c r="AB17" s="38"/>
      <c r="AC17" s="38"/>
      <c r="AD17" s="32"/>
      <c r="AE17" s="32"/>
      <c r="AF17" s="32"/>
      <c r="AG17" s="32"/>
      <c r="AH17" s="32"/>
      <c r="AI17" s="32"/>
      <c r="AJ17" s="32"/>
      <c r="AK17" s="38"/>
      <c r="AL17" s="195" t="s">
        <v>66</v>
      </c>
      <c r="AM17" s="484">
        <f>市郡別!E22</f>
        <v>0</v>
      </c>
    </row>
    <row r="18" spans="1:39" ht="20.100000000000001" customHeight="1">
      <c r="A18" s="1050"/>
      <c r="B18" s="681"/>
      <c r="C18" s="653" t="s">
        <v>792</v>
      </c>
      <c r="D18" s="654"/>
      <c r="E18" s="243">
        <v>110</v>
      </c>
      <c r="F18" s="488"/>
      <c r="G18" s="632"/>
      <c r="H18" s="243"/>
      <c r="I18" s="488"/>
      <c r="J18" s="632"/>
      <c r="K18" s="243"/>
      <c r="L18" s="488"/>
      <c r="M18" s="632"/>
      <c r="N18" s="243"/>
      <c r="O18" s="488"/>
      <c r="P18" s="632"/>
      <c r="Q18" s="243"/>
      <c r="R18" s="488"/>
      <c r="S18" s="632"/>
      <c r="T18" s="243"/>
      <c r="U18" s="488"/>
      <c r="V18" s="512"/>
      <c r="W18" s="301"/>
      <c r="X18" s="301"/>
      <c r="Y18" s="632"/>
      <c r="Z18" s="243"/>
      <c r="AA18" s="248"/>
      <c r="AB18" s="38"/>
      <c r="AC18" s="38"/>
      <c r="AD18" s="32"/>
      <c r="AE18" s="32"/>
      <c r="AF18" s="32"/>
      <c r="AG18" s="32"/>
      <c r="AH18" s="32"/>
      <c r="AI18" s="32"/>
      <c r="AJ18" s="32"/>
      <c r="AK18" s="38"/>
      <c r="AL18" s="195" t="s">
        <v>65</v>
      </c>
      <c r="AM18" s="484">
        <f>市郡別!E23</f>
        <v>0</v>
      </c>
    </row>
    <row r="19" spans="1:39" ht="20.100000000000001" customHeight="1">
      <c r="A19" s="1050"/>
      <c r="B19" s="681"/>
      <c r="C19" s="653" t="s">
        <v>451</v>
      </c>
      <c r="D19" s="654"/>
      <c r="E19" s="243">
        <v>730</v>
      </c>
      <c r="F19" s="488"/>
      <c r="G19" s="632"/>
      <c r="H19" s="243"/>
      <c r="I19" s="488"/>
      <c r="J19" s="632"/>
      <c r="K19" s="243"/>
      <c r="L19" s="488"/>
      <c r="M19" s="632"/>
      <c r="N19" s="243"/>
      <c r="O19" s="488"/>
      <c r="P19" s="632"/>
      <c r="Q19" s="243"/>
      <c r="R19" s="488"/>
      <c r="S19" s="632"/>
      <c r="T19" s="243"/>
      <c r="U19" s="488"/>
      <c r="V19" s="512"/>
      <c r="W19" s="301"/>
      <c r="X19" s="301"/>
      <c r="Y19" s="632"/>
      <c r="Z19" s="243"/>
      <c r="AA19" s="248"/>
      <c r="AB19" s="38"/>
      <c r="AC19" s="38"/>
      <c r="AD19" s="32"/>
      <c r="AE19" s="32"/>
      <c r="AF19" s="32"/>
      <c r="AG19" s="32"/>
      <c r="AH19" s="32"/>
      <c r="AI19" s="32"/>
      <c r="AJ19" s="32"/>
      <c r="AK19" s="38"/>
      <c r="AL19" s="195" t="s">
        <v>94</v>
      </c>
      <c r="AM19" s="484">
        <f>市郡別!E24</f>
        <v>0</v>
      </c>
    </row>
    <row r="20" spans="1:39" ht="20.100000000000001" customHeight="1">
      <c r="A20" s="1050"/>
      <c r="B20" s="272">
        <f>SUM(E16:E20,H16:H20,N16:N20,K16:K20,Q16:Q20,T16:T20,Z16:Z20)</f>
        <v>4090</v>
      </c>
      <c r="C20" s="657" t="s">
        <v>452</v>
      </c>
      <c r="D20" s="650"/>
      <c r="E20" s="245">
        <v>650</v>
      </c>
      <c r="F20" s="499"/>
      <c r="G20" s="633"/>
      <c r="H20" s="245"/>
      <c r="I20" s="499"/>
      <c r="J20" s="633"/>
      <c r="K20" s="245"/>
      <c r="L20" s="499"/>
      <c r="M20" s="633"/>
      <c r="N20" s="245"/>
      <c r="O20" s="499"/>
      <c r="P20" s="633"/>
      <c r="Q20" s="245"/>
      <c r="R20" s="499"/>
      <c r="S20" s="633"/>
      <c r="T20" s="245"/>
      <c r="U20" s="499"/>
      <c r="V20" s="516"/>
      <c r="W20" s="305"/>
      <c r="X20" s="305"/>
      <c r="Y20" s="633"/>
      <c r="Z20" s="245"/>
      <c r="AA20" s="306"/>
      <c r="AB20" s="38"/>
      <c r="AC20" s="38"/>
      <c r="AD20" s="32"/>
      <c r="AE20" s="32"/>
      <c r="AF20" s="32"/>
      <c r="AG20" s="32"/>
      <c r="AH20" s="32"/>
      <c r="AI20" s="32"/>
      <c r="AJ20" s="32"/>
      <c r="AK20" s="38"/>
      <c r="AL20" s="195" t="s">
        <v>89</v>
      </c>
      <c r="AM20" s="484">
        <f>市郡別!E25</f>
        <v>0</v>
      </c>
    </row>
    <row r="21" spans="1:39" ht="20.100000000000001" customHeight="1">
      <c r="A21" s="1050"/>
      <c r="B21" s="674" t="s">
        <v>785</v>
      </c>
      <c r="C21" s="677" t="s">
        <v>453</v>
      </c>
      <c r="D21" s="689" t="s">
        <v>604</v>
      </c>
      <c r="E21" s="247">
        <v>590</v>
      </c>
      <c r="F21" s="488"/>
      <c r="G21" s="634" t="s">
        <v>604</v>
      </c>
      <c r="H21" s="247">
        <v>30</v>
      </c>
      <c r="I21" s="488"/>
      <c r="J21" s="634" t="s">
        <v>604</v>
      </c>
      <c r="K21" s="247">
        <v>20</v>
      </c>
      <c r="L21" s="488"/>
      <c r="M21" s="634" t="s">
        <v>604</v>
      </c>
      <c r="N21" s="247">
        <v>10</v>
      </c>
      <c r="O21" s="488"/>
      <c r="P21" s="634" t="s">
        <v>604</v>
      </c>
      <c r="Q21" s="247">
        <v>10</v>
      </c>
      <c r="R21" s="488"/>
      <c r="S21" s="634"/>
      <c r="T21" s="247"/>
      <c r="U21" s="488"/>
      <c r="V21" s="512"/>
      <c r="W21" s="301"/>
      <c r="X21" s="301"/>
      <c r="Y21" s="634" t="s">
        <v>604</v>
      </c>
      <c r="Z21" s="247">
        <v>10</v>
      </c>
      <c r="AA21" s="248"/>
      <c r="AB21" s="38"/>
      <c r="AC21" s="38"/>
      <c r="AD21" s="32"/>
      <c r="AE21" s="32"/>
      <c r="AF21" s="32"/>
      <c r="AG21" s="32"/>
      <c r="AH21" s="32"/>
      <c r="AI21" s="32"/>
      <c r="AJ21" s="32"/>
      <c r="AK21" s="38"/>
      <c r="AL21" s="395" t="s">
        <v>97</v>
      </c>
      <c r="AM21" s="484">
        <f>市郡別!E29</f>
        <v>0</v>
      </c>
    </row>
    <row r="22" spans="1:39" ht="20.100000000000001" customHeight="1">
      <c r="A22" s="1050"/>
      <c r="B22" s="273">
        <f>SUM(E21:E22,H21:H22,N21:N22,K21:K22,Q21:Q22,T21:T22,Z21:Z22)</f>
        <v>1410</v>
      </c>
      <c r="C22" s="691" t="s">
        <v>454</v>
      </c>
      <c r="D22" s="692" t="s">
        <v>604</v>
      </c>
      <c r="E22" s="249">
        <v>580</v>
      </c>
      <c r="F22" s="500"/>
      <c r="G22" s="635" t="s">
        <v>604</v>
      </c>
      <c r="H22" s="249">
        <v>40</v>
      </c>
      <c r="I22" s="500"/>
      <c r="J22" s="635" t="s">
        <v>604</v>
      </c>
      <c r="K22" s="249">
        <v>50</v>
      </c>
      <c r="L22" s="500"/>
      <c r="M22" s="635" t="s">
        <v>604</v>
      </c>
      <c r="N22" s="249">
        <v>20</v>
      </c>
      <c r="O22" s="500"/>
      <c r="P22" s="635" t="s">
        <v>604</v>
      </c>
      <c r="Q22" s="249">
        <v>20</v>
      </c>
      <c r="R22" s="500"/>
      <c r="S22" s="635"/>
      <c r="T22" s="249"/>
      <c r="U22" s="500"/>
      <c r="V22" s="513"/>
      <c r="W22" s="302"/>
      <c r="X22" s="302"/>
      <c r="Y22" s="635" t="s">
        <v>604</v>
      </c>
      <c r="Z22" s="249">
        <v>30</v>
      </c>
      <c r="AA22" s="289"/>
      <c r="AB22" s="38"/>
      <c r="AC22" s="38"/>
      <c r="AD22" s="32"/>
      <c r="AE22" s="32"/>
      <c r="AF22" s="32"/>
      <c r="AG22" s="32"/>
      <c r="AH22" s="32"/>
      <c r="AI22" s="32"/>
      <c r="AJ22" s="32"/>
      <c r="AK22" s="38"/>
      <c r="AL22" s="395" t="s">
        <v>98</v>
      </c>
      <c r="AM22" s="484">
        <f>市郡別!E30</f>
        <v>0</v>
      </c>
    </row>
    <row r="23" spans="1:39" ht="20.100000000000001" customHeight="1">
      <c r="A23" s="1050"/>
      <c r="B23" s="670" t="s">
        <v>786</v>
      </c>
      <c r="C23" s="645" t="s">
        <v>455</v>
      </c>
      <c r="D23" s="652" t="s">
        <v>604</v>
      </c>
      <c r="E23" s="241">
        <v>760</v>
      </c>
      <c r="F23" s="485"/>
      <c r="G23" s="631" t="s">
        <v>604</v>
      </c>
      <c r="H23" s="241">
        <v>40</v>
      </c>
      <c r="I23" s="485"/>
      <c r="J23" s="631" t="s">
        <v>799</v>
      </c>
      <c r="K23" s="241">
        <v>100</v>
      </c>
      <c r="L23" s="485"/>
      <c r="M23" s="631" t="s">
        <v>604</v>
      </c>
      <c r="N23" s="241">
        <v>10</v>
      </c>
      <c r="O23" s="485"/>
      <c r="P23" s="631" t="s">
        <v>604</v>
      </c>
      <c r="Q23" s="241">
        <v>10</v>
      </c>
      <c r="R23" s="485"/>
      <c r="S23" s="631"/>
      <c r="T23" s="241"/>
      <c r="U23" s="485"/>
      <c r="V23" s="514"/>
      <c r="W23" s="303"/>
      <c r="X23" s="303"/>
      <c r="Y23" s="631" t="s">
        <v>604</v>
      </c>
      <c r="Z23" s="241">
        <v>10</v>
      </c>
      <c r="AA23" s="242"/>
      <c r="AB23" s="38"/>
      <c r="AC23" s="38"/>
      <c r="AD23" s="32"/>
      <c r="AE23" s="32"/>
      <c r="AF23" s="32"/>
      <c r="AG23" s="32"/>
      <c r="AH23" s="32"/>
      <c r="AI23" s="32"/>
      <c r="AJ23" s="32"/>
      <c r="AK23" s="38"/>
      <c r="AL23" s="195" t="s">
        <v>161</v>
      </c>
      <c r="AM23" s="484">
        <f>市郡別!E31</f>
        <v>0</v>
      </c>
    </row>
    <row r="24" spans="1:39" ht="20.100000000000001" customHeight="1">
      <c r="A24" s="1050"/>
      <c r="B24" s="272">
        <f>SUM(E23:E24,H23:H24,N23:N24,K23:K24,Q23:Q24,T23:T24,Z23:Z24)</f>
        <v>990</v>
      </c>
      <c r="C24" s="693"/>
      <c r="D24" s="694"/>
      <c r="E24" s="307"/>
      <c r="F24" s="511"/>
      <c r="G24" s="695"/>
      <c r="H24" s="307"/>
      <c r="I24" s="511"/>
      <c r="J24" s="696" t="s">
        <v>800</v>
      </c>
      <c r="K24" s="307">
        <v>60</v>
      </c>
      <c r="L24" s="511"/>
      <c r="M24" s="696"/>
      <c r="N24" s="307"/>
      <c r="O24" s="511"/>
      <c r="P24" s="696"/>
      <c r="Q24" s="307"/>
      <c r="R24" s="511"/>
      <c r="S24" s="696"/>
      <c r="T24" s="307"/>
      <c r="U24" s="511"/>
      <c r="V24" s="517"/>
      <c r="W24" s="308"/>
      <c r="X24" s="308"/>
      <c r="Y24" s="695"/>
      <c r="Z24" s="307"/>
      <c r="AA24" s="309"/>
      <c r="AB24" s="38"/>
      <c r="AC24" s="38"/>
      <c r="AD24" s="32"/>
      <c r="AE24" s="32"/>
      <c r="AF24" s="32"/>
      <c r="AG24" s="32"/>
      <c r="AH24" s="32"/>
      <c r="AI24" s="32"/>
      <c r="AJ24" s="32"/>
      <c r="AK24" s="38"/>
      <c r="AL24" s="195" t="s">
        <v>162</v>
      </c>
      <c r="AM24" s="484">
        <f>市郡別!E32</f>
        <v>0</v>
      </c>
    </row>
    <row r="25" spans="1:39" ht="20.100000000000001" customHeight="1">
      <c r="A25" s="1050"/>
      <c r="B25" s="670" t="s">
        <v>787</v>
      </c>
      <c r="C25" s="651" t="s">
        <v>456</v>
      </c>
      <c r="D25" s="652" t="s">
        <v>604</v>
      </c>
      <c r="E25" s="241">
        <v>390</v>
      </c>
      <c r="F25" s="485"/>
      <c r="G25" s="631" t="s">
        <v>604</v>
      </c>
      <c r="H25" s="241">
        <v>10</v>
      </c>
      <c r="I25" s="485"/>
      <c r="J25" s="631" t="s">
        <v>604</v>
      </c>
      <c r="K25" s="241">
        <v>20</v>
      </c>
      <c r="L25" s="485"/>
      <c r="M25" s="631" t="s">
        <v>604</v>
      </c>
      <c r="N25" s="241">
        <v>10</v>
      </c>
      <c r="O25" s="485"/>
      <c r="P25" s="631"/>
      <c r="Q25" s="241">
        <v>0</v>
      </c>
      <c r="R25" s="485"/>
      <c r="S25" s="631"/>
      <c r="T25" s="241"/>
      <c r="U25" s="485"/>
      <c r="V25" s="514"/>
      <c r="W25" s="303"/>
      <c r="X25" s="303"/>
      <c r="Y25" s="631" t="s">
        <v>604</v>
      </c>
      <c r="Z25" s="241">
        <v>10</v>
      </c>
      <c r="AA25" s="242"/>
      <c r="AB25" s="38"/>
      <c r="AC25" s="38"/>
      <c r="AD25" s="32"/>
      <c r="AE25" s="32"/>
      <c r="AF25" s="32"/>
      <c r="AG25" s="32"/>
      <c r="AH25" s="32"/>
      <c r="AI25" s="32"/>
      <c r="AJ25" s="32"/>
      <c r="AK25" s="38"/>
      <c r="AL25" s="195" t="s">
        <v>163</v>
      </c>
      <c r="AM25" s="484">
        <f>市郡別!E33</f>
        <v>0</v>
      </c>
    </row>
    <row r="26" spans="1:39" ht="20.100000000000001" customHeight="1" thickBot="1">
      <c r="A26" s="1050"/>
      <c r="B26" s="274">
        <f>SUM(E25:E26,H25:H26,N25:N26,K25:K26,Q25:Q26,T25:T26,Z25:Z26)</f>
        <v>860</v>
      </c>
      <c r="C26" s="679" t="s">
        <v>594</v>
      </c>
      <c r="D26" s="668" t="s">
        <v>604</v>
      </c>
      <c r="E26" s="252">
        <v>360</v>
      </c>
      <c r="F26" s="491"/>
      <c r="G26" s="639" t="s">
        <v>604</v>
      </c>
      <c r="H26" s="252">
        <v>10</v>
      </c>
      <c r="I26" s="491"/>
      <c r="J26" s="639" t="s">
        <v>604</v>
      </c>
      <c r="K26" s="252">
        <v>20</v>
      </c>
      <c r="L26" s="491"/>
      <c r="M26" s="639" t="s">
        <v>604</v>
      </c>
      <c r="N26" s="252">
        <v>10</v>
      </c>
      <c r="O26" s="491"/>
      <c r="P26" s="639" t="s">
        <v>604</v>
      </c>
      <c r="Q26" s="252">
        <v>10</v>
      </c>
      <c r="R26" s="491"/>
      <c r="S26" s="639"/>
      <c r="T26" s="252"/>
      <c r="U26" s="491"/>
      <c r="V26" s="508"/>
      <c r="W26" s="293"/>
      <c r="X26" s="293"/>
      <c r="Y26" s="639" t="s">
        <v>604</v>
      </c>
      <c r="Z26" s="252">
        <v>10</v>
      </c>
      <c r="AA26" s="253"/>
      <c r="AB26" s="38"/>
      <c r="AC26" s="38"/>
      <c r="AD26" s="32"/>
      <c r="AE26" s="32"/>
      <c r="AF26" s="32"/>
      <c r="AG26" s="32"/>
      <c r="AH26" s="32"/>
      <c r="AI26" s="32"/>
      <c r="AJ26" s="32"/>
      <c r="AK26" s="38"/>
      <c r="AL26" s="195" t="s">
        <v>164</v>
      </c>
      <c r="AM26" s="484">
        <f>市郡別!E34</f>
        <v>0</v>
      </c>
    </row>
    <row r="27" spans="1:39" ht="20.100000000000001" customHeight="1" thickTop="1">
      <c r="A27" s="1050"/>
      <c r="B27" s="575" t="s">
        <v>694</v>
      </c>
      <c r="C27" s="254">
        <f>SUM(E28,H28,N28,K28,Q28,T28,Z28)</f>
        <v>21240</v>
      </c>
      <c r="D27" s="257"/>
      <c r="E27" s="282"/>
      <c r="F27" s="501"/>
      <c r="G27" s="494"/>
      <c r="H27" s="282"/>
      <c r="I27" s="501"/>
      <c r="J27" s="494"/>
      <c r="K27" s="282"/>
      <c r="L27" s="501"/>
      <c r="M27" s="494"/>
      <c r="N27" s="282"/>
      <c r="O27" s="501"/>
      <c r="P27" s="494"/>
      <c r="Q27" s="282"/>
      <c r="R27" s="501"/>
      <c r="S27" s="494"/>
      <c r="T27" s="282"/>
      <c r="U27" s="501"/>
      <c r="V27" s="515"/>
      <c r="W27" s="304"/>
      <c r="X27" s="304"/>
      <c r="Y27" s="494"/>
      <c r="Z27" s="282"/>
      <c r="AA27" s="285"/>
      <c r="AB27" s="38"/>
      <c r="AC27" s="38"/>
      <c r="AD27" s="32"/>
      <c r="AE27" s="32"/>
      <c r="AF27" s="32"/>
      <c r="AG27" s="32"/>
      <c r="AH27" s="32"/>
      <c r="AI27" s="32"/>
      <c r="AJ27" s="32"/>
      <c r="AK27" s="38"/>
      <c r="AL27" s="395" t="s">
        <v>264</v>
      </c>
      <c r="AM27" s="484">
        <f>鳥取1!C32</f>
        <v>0</v>
      </c>
    </row>
    <row r="28" spans="1:39" ht="20.100000000000001" customHeight="1" thickBot="1">
      <c r="A28" s="1051"/>
      <c r="B28" s="576" t="s">
        <v>695</v>
      </c>
      <c r="C28" s="259">
        <f>SUM(F28,I28,O28,L28,R28,U28,AA28)</f>
        <v>0</v>
      </c>
      <c r="D28" s="286"/>
      <c r="E28" s="287">
        <f>SUM(E8:E26)</f>
        <v>16830</v>
      </c>
      <c r="F28" s="493">
        <f>SUM(F8:F26)</f>
        <v>0</v>
      </c>
      <c r="G28" s="503"/>
      <c r="H28" s="287">
        <f>SUM(H8:H26)</f>
        <v>1030</v>
      </c>
      <c r="I28" s="493">
        <f>SUM(I8:I26)</f>
        <v>0</v>
      </c>
      <c r="J28" s="503"/>
      <c r="K28" s="287">
        <f>SUM(K8:K26)</f>
        <v>2520</v>
      </c>
      <c r="L28" s="493">
        <f>SUM(L8:L26)</f>
        <v>0</v>
      </c>
      <c r="M28" s="503"/>
      <c r="N28" s="287">
        <f>SUM(N8:N26)</f>
        <v>220</v>
      </c>
      <c r="O28" s="493">
        <f>SUM(O8:O26)</f>
        <v>0</v>
      </c>
      <c r="P28" s="503"/>
      <c r="Q28" s="287">
        <f>SUM(Q8:Q26)</f>
        <v>140</v>
      </c>
      <c r="R28" s="493">
        <f>SUM(R8:R26)</f>
        <v>0</v>
      </c>
      <c r="S28" s="503"/>
      <c r="T28" s="287">
        <f>SUM(T8:T26)</f>
        <v>40</v>
      </c>
      <c r="U28" s="493">
        <f>SUM(U8:U26)</f>
        <v>0</v>
      </c>
      <c r="V28" s="518"/>
      <c r="W28" s="310"/>
      <c r="X28" s="310"/>
      <c r="Y28" s="503"/>
      <c r="Z28" s="287">
        <f>SUM(Z8:Z26)</f>
        <v>460</v>
      </c>
      <c r="AA28" s="264">
        <f>SUM(AA8:AA26)</f>
        <v>0</v>
      </c>
      <c r="AB28" s="32"/>
      <c r="AC28" s="32"/>
      <c r="AD28" s="32"/>
      <c r="AE28" s="32"/>
      <c r="AF28" s="32"/>
      <c r="AG28" s="32"/>
      <c r="AH28" s="32"/>
      <c r="AI28" s="32"/>
      <c r="AJ28" s="32"/>
      <c r="AK28" s="38"/>
      <c r="AL28" s="395" t="s">
        <v>265</v>
      </c>
      <c r="AM28" s="484">
        <f>鳥取2・八頭・岩美!C23</f>
        <v>0</v>
      </c>
    </row>
    <row r="29" spans="1:39" ht="20.100000000000001" customHeight="1">
      <c r="B29" s="60"/>
      <c r="C29" s="61"/>
      <c r="D29" s="50"/>
      <c r="E29" s="38"/>
      <c r="F29" s="38"/>
      <c r="G29" s="50"/>
      <c r="H29" s="38"/>
      <c r="I29" s="38"/>
      <c r="J29" s="50"/>
      <c r="K29" s="38"/>
      <c r="L29" s="38"/>
      <c r="M29" s="50"/>
      <c r="N29" s="38"/>
      <c r="O29" s="38"/>
      <c r="P29" s="50"/>
      <c r="Q29" s="38"/>
      <c r="R29" s="38"/>
      <c r="S29" s="50"/>
      <c r="T29" s="38"/>
      <c r="U29" s="38"/>
      <c r="V29" s="38"/>
      <c r="W29" s="38"/>
      <c r="X29" s="38"/>
      <c r="Y29" s="50"/>
      <c r="Z29" s="38"/>
      <c r="AA29" s="38"/>
      <c r="AB29" s="38"/>
      <c r="AC29" s="38"/>
      <c r="AD29" s="38"/>
      <c r="AE29" s="32"/>
      <c r="AF29" s="32"/>
      <c r="AG29" s="32"/>
      <c r="AH29" s="32"/>
      <c r="AI29" s="32"/>
      <c r="AJ29" s="32"/>
      <c r="AK29" s="38"/>
      <c r="AL29" s="395" t="s">
        <v>95</v>
      </c>
      <c r="AM29" s="484">
        <f>市郡別!E36</f>
        <v>0</v>
      </c>
    </row>
    <row r="30" spans="1:39" ht="20.100000000000001" customHeight="1">
      <c r="A30" s="462"/>
      <c r="B30" s="135" t="s">
        <v>628</v>
      </c>
      <c r="C30" s="57"/>
      <c r="D30" s="32"/>
      <c r="E30" s="32"/>
      <c r="F30" s="32"/>
      <c r="G30" s="32"/>
      <c r="H30" s="32"/>
      <c r="I30" s="32"/>
      <c r="J30" s="32"/>
      <c r="K30" s="32"/>
      <c r="L30" s="32"/>
      <c r="M30" s="32"/>
      <c r="N30" s="32"/>
      <c r="O30" s="32"/>
      <c r="P30" s="32"/>
      <c r="Q30" s="32"/>
      <c r="R30" s="32"/>
      <c r="S30" s="32"/>
      <c r="T30" s="32"/>
      <c r="U30" s="32"/>
      <c r="V30" s="32"/>
      <c r="W30" s="32"/>
      <c r="X30" s="32"/>
      <c r="Y30" s="54"/>
      <c r="Z30" s="33"/>
      <c r="AA30" s="32"/>
      <c r="AB30" s="38"/>
      <c r="AC30" s="38"/>
      <c r="AD30" s="38"/>
      <c r="AE30" s="32"/>
      <c r="AF30" s="32"/>
      <c r="AG30" s="32"/>
      <c r="AH30" s="32"/>
      <c r="AI30" s="32"/>
      <c r="AJ30" s="32"/>
      <c r="AK30" s="38"/>
      <c r="AL30" s="395" t="s">
        <v>96</v>
      </c>
      <c r="AM30" s="484">
        <f>市郡別!E37</f>
        <v>0</v>
      </c>
    </row>
    <row r="31" spans="1:39" ht="20.100000000000001" customHeight="1">
      <c r="C31" s="51"/>
      <c r="D31" s="32"/>
      <c r="I31" s="51"/>
      <c r="M31" s="51"/>
      <c r="U31" s="43"/>
      <c r="V31" s="43"/>
      <c r="W31" s="43"/>
      <c r="X31" s="43"/>
      <c r="Y31" s="43"/>
      <c r="Z31" s="43"/>
      <c r="AA31" s="43"/>
      <c r="AB31" s="32"/>
      <c r="AC31" s="32"/>
      <c r="AD31" s="33"/>
      <c r="AE31" s="32"/>
      <c r="AF31" s="32"/>
      <c r="AG31" s="32"/>
      <c r="AH31" s="32"/>
      <c r="AI31" s="32"/>
      <c r="AJ31" s="32"/>
      <c r="AK31" s="38"/>
      <c r="AL31" s="195" t="s">
        <v>91</v>
      </c>
      <c r="AM31" s="484">
        <f>市郡別!E40</f>
        <v>0</v>
      </c>
    </row>
    <row r="32" spans="1:39" ht="18.75" customHeight="1">
      <c r="A32" s="462"/>
      <c r="B32" s="440" t="s">
        <v>611</v>
      </c>
      <c r="C32" s="51"/>
      <c r="D32" s="32"/>
      <c r="I32" s="51"/>
      <c r="M32" s="51"/>
      <c r="U32" s="43"/>
      <c r="V32" s="43"/>
      <c r="W32" s="43"/>
      <c r="X32" s="43"/>
      <c r="Y32" s="43"/>
      <c r="Z32" s="43"/>
      <c r="AA32" s="43"/>
      <c r="AB32" s="32"/>
      <c r="AC32" s="32"/>
      <c r="AD32" s="33"/>
      <c r="AE32" s="38"/>
      <c r="AF32" s="38"/>
      <c r="AG32" s="38"/>
      <c r="AH32" s="38"/>
      <c r="AI32" s="38"/>
      <c r="AJ32" s="38"/>
      <c r="AK32" s="38"/>
      <c r="AL32" s="195" t="s">
        <v>92</v>
      </c>
      <c r="AM32" s="484">
        <f>市郡別!E41</f>
        <v>0</v>
      </c>
    </row>
    <row r="33" spans="1:38" ht="18.75">
      <c r="A33" s="462"/>
      <c r="B33" s="48" t="s">
        <v>648</v>
      </c>
      <c r="T33" s="43"/>
      <c r="U33" s="43"/>
      <c r="V33" s="43"/>
      <c r="W33" s="43"/>
      <c r="X33" s="43"/>
      <c r="Y33" s="43"/>
      <c r="Z33" s="43"/>
      <c r="AA33" s="43"/>
      <c r="AB33" s="43"/>
      <c r="AC33" s="43"/>
      <c r="AD33" s="43"/>
      <c r="AE33" s="38"/>
      <c r="AF33" s="38"/>
      <c r="AG33" s="38"/>
      <c r="AH33" s="38"/>
      <c r="AI33" s="38"/>
      <c r="AJ33" s="38"/>
      <c r="AK33" s="38"/>
      <c r="AL33" s="32"/>
    </row>
    <row r="34" spans="1:38" ht="18.75" customHeight="1">
      <c r="B34" s="48" t="s">
        <v>647</v>
      </c>
      <c r="AE34" s="33"/>
      <c r="AF34" s="33"/>
      <c r="AG34" s="33"/>
      <c r="AH34" s="33"/>
      <c r="AI34" s="33"/>
      <c r="AJ34" s="33"/>
      <c r="AK34" s="38"/>
      <c r="AL34" s="32"/>
    </row>
    <row r="35" spans="1:38" ht="18.75">
      <c r="A35" s="462"/>
      <c r="B35" s="48" t="s">
        <v>653</v>
      </c>
      <c r="AE35" s="33"/>
      <c r="AF35" s="33"/>
      <c r="AG35" s="33"/>
      <c r="AH35" s="33"/>
      <c r="AI35" s="33"/>
      <c r="AJ35" s="33"/>
      <c r="AK35" s="38"/>
      <c r="AL35" s="32"/>
    </row>
    <row r="36" spans="1:38">
      <c r="AE36" s="43"/>
      <c r="AF36" s="43"/>
      <c r="AG36" s="43"/>
      <c r="AH36" s="43"/>
      <c r="AI36" s="43"/>
      <c r="AJ36" s="43"/>
      <c r="AK36" s="36"/>
    </row>
  </sheetData>
  <sheetProtection algorithmName="SHA-512" hashValue="3WStNJIm6KfOuJ8PbAxQygGC6jFfd77Zt6c+e8hBcsmQ+G7EmHwR7V9Cw2vYxdx8JpEqqczeWOlkzQ6ExtgcPw==" saltValue="nZiF0RZZNZ48hXa1SOBnDw==" spinCount="100000" sheet="1" objects="1" scenarios="1"/>
  <mergeCells count="9">
    <mergeCell ref="A6:A28"/>
    <mergeCell ref="A3:D4"/>
    <mergeCell ref="E3:G4"/>
    <mergeCell ref="AB3:AD3"/>
    <mergeCell ref="AB4:AD4"/>
    <mergeCell ref="T3:AA4"/>
    <mergeCell ref="H3:I4"/>
    <mergeCell ref="J3:N4"/>
    <mergeCell ref="O3:S4"/>
  </mergeCells>
  <phoneticPr fontId="3"/>
  <conditionalFormatting sqref="F8:F26 I8:I26 L8:L26 O8:O26 R8:R26 U8:U26 AA8:AA26">
    <cfRule type="cellIs" dxfId="68" priority="2" stopIfTrue="1" operator="lessThan">
      <formula>E8</formula>
    </cfRule>
    <cfRule type="cellIs" dxfId="67" priority="3" stopIfTrue="1" operator="greaterThan">
      <formula>E8</formula>
    </cfRule>
  </conditionalFormatting>
  <conditionalFormatting sqref="AM6:AM32">
    <cfRule type="expression" dxfId="66" priority="1">
      <formula>AM6&lt;&gt;0</formula>
    </cfRule>
  </conditionalFormatting>
  <dataValidations count="1">
    <dataValidation imeMode="off" allowBlank="1" showInputMessage="1" showErrorMessage="1" sqref="F8:F26 I8:I26 O8:O26 L8:L26 R8:R26 U8:U26 AA8:AA26" xr:uid="{00000000-0002-0000-0D00-000000000000}"/>
  </dataValidations>
  <hyperlinks>
    <hyperlink ref="AL3" location="地図!A1" display="地図" xr:uid="{00000000-0004-0000-0D00-000000000000}"/>
    <hyperlink ref="AL4" location="申込書!A1" display="申込書" xr:uid="{00000000-0004-0000-0D00-000001000000}"/>
    <hyperlink ref="AL8" location="安来!A1" display="安来市" xr:uid="{00000000-0004-0000-0D00-000002000000}"/>
    <hyperlink ref="AL11" location="雲南!A1" display="雲南市" xr:uid="{00000000-0004-0000-0D00-000003000000}"/>
    <hyperlink ref="AL12:AL14" location="仁多・飯石・隠岐!A1" display="仁多郡" xr:uid="{00000000-0004-0000-0D00-000004000000}"/>
    <hyperlink ref="AL15" location="大田!A1" display="大田市" xr:uid="{00000000-0004-0000-0D00-000005000000}"/>
    <hyperlink ref="AL16" location="邑智!A1" display="邑智郡" xr:uid="{00000000-0004-0000-0D00-000006000000}"/>
    <hyperlink ref="AL18" location="浜田!A1" display="浜田市" xr:uid="{00000000-0004-0000-0D00-000007000000}"/>
    <hyperlink ref="AL17" location="江津・広島!A1" display="江津市" xr:uid="{00000000-0004-0000-0D00-000008000000}"/>
    <hyperlink ref="AL31" location="江津・広島!A1" display="広島県" xr:uid="{00000000-0004-0000-0D00-000009000000}"/>
    <hyperlink ref="AL19:AL20" location="益田・鹿足・山口!A1" display="益田市" xr:uid="{00000000-0004-0000-0D00-00000A000000}"/>
    <hyperlink ref="AL32" location="益田・鹿足・山口!A1" display="山口県" xr:uid="{00000000-0004-0000-0D00-00000B000000}"/>
    <hyperlink ref="AL23:AL24" location="西伯・日野!A1" display="西伯郡" xr:uid="{00000000-0004-0000-0D00-00000C000000}"/>
    <hyperlink ref="AL25:AL26" location="倉吉・東伯!A1" display="倉吉市" xr:uid="{00000000-0004-0000-0D00-00000D000000}"/>
    <hyperlink ref="AL6" location="松江１!A1" display="松江市１" xr:uid="{00000000-0004-0000-0D00-00000E000000}"/>
    <hyperlink ref="AL7" location="松江２!A1" display="松江市２" xr:uid="{00000000-0004-0000-0D00-00000F000000}"/>
    <hyperlink ref="AL10" location="出雲２!A1" display="出雲市２" xr:uid="{00000000-0004-0000-0D00-000010000000}"/>
    <hyperlink ref="AL9" location="出雲１!A1" display="出雲市１" xr:uid="{00000000-0004-0000-0D00-000011000000}"/>
    <hyperlink ref="AL27" location="鳥取１!A1" display="鳥取１" xr:uid="{00000000-0004-0000-0D00-000012000000}"/>
    <hyperlink ref="AL28:AL30" location="新鳥取・八頭・岩美!A1" display="新鳥取市" xr:uid="{00000000-0004-0000-0D00-000013000000}"/>
    <hyperlink ref="AL28" location="鳥取２・八頭・岩美!A1" display="鳥取２" xr:uid="{00000000-0004-0000-0D00-000014000000}"/>
    <hyperlink ref="AL29" location="鳥取２・八頭・岩美!A1" display="八頭郡" xr:uid="{00000000-0004-0000-0D00-000015000000}"/>
    <hyperlink ref="AL30" location="鳥取２・八頭・岩美!A1" display="岩美郡" xr:uid="{00000000-0004-0000-0D00-000016000000}"/>
    <hyperlink ref="AL21" location="米子・境港!A1" display="米子市" xr:uid="{00000000-0004-0000-0D00-000017000000}"/>
    <hyperlink ref="AL22" location="米子・境港!A1" display="境港市" xr:uid="{00000000-0004-0000-0D00-000018000000}"/>
  </hyperlinks>
  <printOptions horizontalCentered="1"/>
  <pageMargins left="0.74803149606299213" right="0.11811023622047245" top="0.39370078740157483" bottom="0.39370078740157483" header="0" footer="0.23622047244094491"/>
  <pageSetup paperSize="9" scale="61" orientation="landscape" r:id="rId1"/>
  <headerFooter alignWithMargins="0">
    <oddFooter>&amp;R&amp;"ＭＳ Ｐゴシック,太字"&amp;14山陰中央新報ＳＣ</oddFooter>
  </headerFooter>
  <ignoredErrors>
    <ignoredError sqref="B11:B2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FFEBFF"/>
    <pageSetUpPr fitToPage="1"/>
  </sheetPr>
  <dimension ref="A1:AM38"/>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64" t="s">
        <v>160</v>
      </c>
      <c r="U2" s="25"/>
      <c r="V2" s="25"/>
      <c r="W2" s="27"/>
      <c r="X2" s="63"/>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0"/>
      <c r="Y4" s="1040"/>
      <c r="Z4" s="1040"/>
      <c r="AA4" s="1041"/>
      <c r="AB4" s="1039">
        <f>申込書!H4</f>
        <v>0</v>
      </c>
      <c r="AC4" s="1040"/>
      <c r="AD4" s="1046"/>
      <c r="AL4" s="194" t="s">
        <v>131</v>
      </c>
    </row>
    <row r="5" spans="1:39" ht="21.75" customHeight="1" thickBot="1">
      <c r="B5" s="1"/>
      <c r="C5" s="11"/>
      <c r="D5" s="48" t="s">
        <v>1089</v>
      </c>
      <c r="AC5" s="48"/>
    </row>
    <row r="6" spans="1:39" ht="20.100000000000001" customHeight="1">
      <c r="A6" s="1049" t="s">
        <v>85</v>
      </c>
      <c r="B6" s="621" t="s">
        <v>85</v>
      </c>
      <c r="C6" s="622"/>
      <c r="D6" s="605" t="s">
        <v>82</v>
      </c>
      <c r="E6" s="606"/>
      <c r="F6" s="606"/>
      <c r="G6" s="605" t="s">
        <v>696</v>
      </c>
      <c r="H6" s="606"/>
      <c r="I6" s="606"/>
      <c r="J6" s="605" t="s">
        <v>697</v>
      </c>
      <c r="K6" s="606"/>
      <c r="L6" s="606"/>
      <c r="M6" s="605" t="s">
        <v>698</v>
      </c>
      <c r="N6" s="606"/>
      <c r="O6" s="606"/>
      <c r="P6" s="605" t="s">
        <v>699</v>
      </c>
      <c r="Q6" s="606"/>
      <c r="R6" s="606"/>
      <c r="S6" s="605" t="s">
        <v>703</v>
      </c>
      <c r="T6" s="606"/>
      <c r="U6" s="606"/>
      <c r="V6" s="605"/>
      <c r="W6" s="606"/>
      <c r="X6" s="606"/>
      <c r="Y6" s="580" t="s">
        <v>701</v>
      </c>
      <c r="Z6" s="579"/>
      <c r="AA6" s="581"/>
      <c r="AB6" s="582"/>
      <c r="AC6" s="582"/>
      <c r="AD6" s="582"/>
      <c r="AK6" s="35"/>
      <c r="AL6" s="195" t="s">
        <v>260</v>
      </c>
      <c r="AM6" s="484">
        <f>市郡別!E8</f>
        <v>0</v>
      </c>
    </row>
    <row r="7" spans="1:39" ht="20.100000000000001" customHeight="1">
      <c r="A7" s="1052"/>
      <c r="B7" s="604" t="s">
        <v>84</v>
      </c>
      <c r="C7" s="598" t="s">
        <v>592</v>
      </c>
      <c r="D7" s="607" t="s">
        <v>250</v>
      </c>
      <c r="E7" s="607"/>
      <c r="F7" s="608" t="s">
        <v>83</v>
      </c>
      <c r="G7" s="607" t="s">
        <v>250</v>
      </c>
      <c r="H7" s="607"/>
      <c r="I7" s="608" t="s">
        <v>83</v>
      </c>
      <c r="J7" s="607" t="s">
        <v>250</v>
      </c>
      <c r="K7" s="607"/>
      <c r="L7" s="608" t="s">
        <v>83</v>
      </c>
      <c r="M7" s="607" t="s">
        <v>250</v>
      </c>
      <c r="N7" s="607"/>
      <c r="O7" s="608" t="s">
        <v>83</v>
      </c>
      <c r="P7" s="607" t="s">
        <v>250</v>
      </c>
      <c r="Q7" s="607"/>
      <c r="R7" s="608" t="s">
        <v>83</v>
      </c>
      <c r="S7" s="607" t="s">
        <v>250</v>
      </c>
      <c r="T7" s="607"/>
      <c r="U7" s="608" t="s">
        <v>83</v>
      </c>
      <c r="V7" s="609"/>
      <c r="W7" s="610"/>
      <c r="X7" s="610"/>
      <c r="Y7" s="607" t="s">
        <v>250</v>
      </c>
      <c r="Z7" s="611"/>
      <c r="AA7" s="612" t="s">
        <v>83</v>
      </c>
      <c r="AB7" s="582"/>
      <c r="AC7" s="582"/>
      <c r="AD7" s="582"/>
      <c r="AL7" s="195" t="s">
        <v>261</v>
      </c>
      <c r="AM7" s="484">
        <f>市郡別!E9</f>
        <v>0</v>
      </c>
    </row>
    <row r="8" spans="1:39" ht="20.100000000000001" customHeight="1">
      <c r="A8" s="1052"/>
      <c r="B8" s="670" t="s">
        <v>805</v>
      </c>
      <c r="C8" s="651" t="s">
        <v>457</v>
      </c>
      <c r="D8" s="698" t="s">
        <v>605</v>
      </c>
      <c r="E8" s="241">
        <v>1720</v>
      </c>
      <c r="F8" s="485"/>
      <c r="G8" s="631" t="s">
        <v>605</v>
      </c>
      <c r="H8" s="241">
        <v>60</v>
      </c>
      <c r="I8" s="485"/>
      <c r="J8" s="631" t="s">
        <v>457</v>
      </c>
      <c r="K8" s="241">
        <v>300</v>
      </c>
      <c r="L8" s="485"/>
      <c r="M8" s="631" t="s">
        <v>457</v>
      </c>
      <c r="N8" s="241">
        <v>30</v>
      </c>
      <c r="O8" s="485"/>
      <c r="P8" s="631" t="s">
        <v>819</v>
      </c>
      <c r="Q8" s="241">
        <v>10</v>
      </c>
      <c r="R8" s="485"/>
      <c r="S8" s="631" t="s">
        <v>605</v>
      </c>
      <c r="T8" s="241">
        <v>10</v>
      </c>
      <c r="U8" s="485"/>
      <c r="V8" s="514"/>
      <c r="W8" s="303"/>
      <c r="X8" s="303"/>
      <c r="Y8" s="631" t="s">
        <v>819</v>
      </c>
      <c r="Z8" s="241">
        <v>30</v>
      </c>
      <c r="AA8" s="242"/>
      <c r="AK8" s="38"/>
      <c r="AL8" s="195" t="s">
        <v>93</v>
      </c>
      <c r="AM8" s="484">
        <f>市郡別!E11</f>
        <v>0</v>
      </c>
    </row>
    <row r="9" spans="1:39" ht="20.100000000000001" customHeight="1">
      <c r="A9" s="1052"/>
      <c r="B9" s="673"/>
      <c r="C9" s="661" t="s">
        <v>812</v>
      </c>
      <c r="D9" s="654" t="s">
        <v>604</v>
      </c>
      <c r="E9" s="243">
        <v>60</v>
      </c>
      <c r="F9" s="486"/>
      <c r="G9" s="632" t="s">
        <v>604</v>
      </c>
      <c r="H9" s="243">
        <v>10</v>
      </c>
      <c r="I9" s="486"/>
      <c r="J9" s="632" t="s">
        <v>604</v>
      </c>
      <c r="K9" s="243">
        <v>10</v>
      </c>
      <c r="L9" s="486"/>
      <c r="M9" s="632"/>
      <c r="N9" s="243"/>
      <c r="O9" s="486"/>
      <c r="P9" s="632"/>
      <c r="Q9" s="243"/>
      <c r="R9" s="486"/>
      <c r="S9" s="632"/>
      <c r="T9" s="243"/>
      <c r="U9" s="486"/>
      <c r="V9" s="507"/>
      <c r="W9" s="291"/>
      <c r="X9" s="291"/>
      <c r="Y9" s="632"/>
      <c r="Z9" s="243"/>
      <c r="AA9" s="244"/>
      <c r="AK9" s="38"/>
      <c r="AL9" s="195" t="s">
        <v>262</v>
      </c>
      <c r="AM9" s="484">
        <f>市郡別!E12</f>
        <v>0</v>
      </c>
    </row>
    <row r="10" spans="1:39" ht="20.100000000000001" customHeight="1">
      <c r="A10" s="1052"/>
      <c r="B10" s="272">
        <f>SUM(E8:E10,H8:H10,N8:N10,K8:K10,Q8:Q10,T8:T10,Z8:Z10)</f>
        <v>2720</v>
      </c>
      <c r="C10" s="662" t="s">
        <v>813</v>
      </c>
      <c r="D10" s="650" t="s">
        <v>604</v>
      </c>
      <c r="E10" s="245">
        <v>470</v>
      </c>
      <c r="F10" s="487"/>
      <c r="G10" s="633" t="s">
        <v>604</v>
      </c>
      <c r="H10" s="245">
        <v>10</v>
      </c>
      <c r="I10" s="487"/>
      <c r="J10" s="633"/>
      <c r="K10" s="245"/>
      <c r="L10" s="487"/>
      <c r="M10" s="633"/>
      <c r="N10" s="245"/>
      <c r="O10" s="487"/>
      <c r="P10" s="633"/>
      <c r="Q10" s="245"/>
      <c r="R10" s="487"/>
      <c r="S10" s="633"/>
      <c r="T10" s="245"/>
      <c r="U10" s="487"/>
      <c r="V10" s="516"/>
      <c r="W10" s="305"/>
      <c r="X10" s="305"/>
      <c r="Y10" s="633"/>
      <c r="Z10" s="245"/>
      <c r="AA10" s="246"/>
      <c r="AK10" s="38"/>
      <c r="AL10" s="195" t="s">
        <v>263</v>
      </c>
      <c r="AM10" s="484">
        <f>市郡別!E13</f>
        <v>0</v>
      </c>
    </row>
    <row r="11" spans="1:39" ht="20.100000000000001" customHeight="1">
      <c r="A11" s="1052"/>
      <c r="B11" s="673" t="s">
        <v>806</v>
      </c>
      <c r="C11" s="677" t="s">
        <v>458</v>
      </c>
      <c r="D11" s="689" t="s">
        <v>604</v>
      </c>
      <c r="E11" s="247">
        <v>1280</v>
      </c>
      <c r="F11" s="488"/>
      <c r="G11" s="634" t="s">
        <v>604</v>
      </c>
      <c r="H11" s="247">
        <v>30</v>
      </c>
      <c r="I11" s="488"/>
      <c r="J11" s="634" t="s">
        <v>458</v>
      </c>
      <c r="K11" s="247">
        <v>180</v>
      </c>
      <c r="L11" s="488"/>
      <c r="M11" s="634" t="s">
        <v>604</v>
      </c>
      <c r="N11" s="247">
        <v>20</v>
      </c>
      <c r="O11" s="488"/>
      <c r="P11" s="634" t="s">
        <v>604</v>
      </c>
      <c r="Q11" s="247">
        <v>10</v>
      </c>
      <c r="R11" s="488"/>
      <c r="S11" s="634" t="s">
        <v>604</v>
      </c>
      <c r="T11" s="247">
        <v>10</v>
      </c>
      <c r="U11" s="488"/>
      <c r="V11" s="512"/>
      <c r="W11" s="301"/>
      <c r="X11" s="301"/>
      <c r="Y11" s="634" t="s">
        <v>604</v>
      </c>
      <c r="Z11" s="247">
        <v>20</v>
      </c>
      <c r="AA11" s="248"/>
      <c r="AB11" s="33"/>
      <c r="AC11" s="33"/>
      <c r="AD11" s="33"/>
      <c r="AE11" s="33"/>
      <c r="AF11" s="33"/>
      <c r="AG11" s="33"/>
      <c r="AH11" s="33"/>
      <c r="AI11" s="33"/>
      <c r="AJ11" s="33"/>
      <c r="AK11" s="38"/>
      <c r="AL11" s="197" t="s">
        <v>85</v>
      </c>
      <c r="AM11" s="484">
        <f>市郡別!E15</f>
        <v>0</v>
      </c>
    </row>
    <row r="12" spans="1:39" ht="20.100000000000001" customHeight="1">
      <c r="A12" s="1052"/>
      <c r="B12" s="272">
        <f>SUM(E11:E12,H11:H12,N11:N12,K11:K12,Q11:Q12,T11:T12,Z11:Z12)</f>
        <v>1550</v>
      </c>
      <c r="C12" s="649"/>
      <c r="D12" s="650"/>
      <c r="E12" s="245"/>
      <c r="F12" s="487"/>
      <c r="G12" s="633"/>
      <c r="H12" s="245"/>
      <c r="I12" s="487"/>
      <c r="J12" s="633"/>
      <c r="K12" s="245"/>
      <c r="L12" s="487"/>
      <c r="M12" s="633"/>
      <c r="N12" s="245"/>
      <c r="O12" s="487"/>
      <c r="P12" s="633"/>
      <c r="Q12" s="245"/>
      <c r="R12" s="487"/>
      <c r="S12" s="633"/>
      <c r="T12" s="245"/>
      <c r="U12" s="487"/>
      <c r="V12" s="516"/>
      <c r="W12" s="305"/>
      <c r="X12" s="305"/>
      <c r="Y12" s="633"/>
      <c r="Z12" s="245"/>
      <c r="AA12" s="246"/>
      <c r="AB12" s="33"/>
      <c r="AC12" s="33"/>
      <c r="AD12" s="33"/>
      <c r="AE12" s="33"/>
      <c r="AF12" s="33"/>
      <c r="AG12" s="33"/>
      <c r="AH12" s="33"/>
      <c r="AI12" s="33"/>
      <c r="AJ12" s="33"/>
      <c r="AK12" s="38"/>
      <c r="AL12" s="195" t="s">
        <v>90</v>
      </c>
      <c r="AM12" s="484">
        <f>市郡別!E16</f>
        <v>0</v>
      </c>
    </row>
    <row r="13" spans="1:39" ht="20.100000000000001" customHeight="1">
      <c r="A13" s="1052"/>
      <c r="B13" s="682" t="s">
        <v>807</v>
      </c>
      <c r="C13" s="699" t="s">
        <v>814</v>
      </c>
      <c r="D13" s="689" t="s">
        <v>604</v>
      </c>
      <c r="E13" s="247">
        <v>1000</v>
      </c>
      <c r="F13" s="486"/>
      <c r="G13" s="634" t="s">
        <v>604</v>
      </c>
      <c r="H13" s="247">
        <v>20</v>
      </c>
      <c r="I13" s="486"/>
      <c r="J13" s="634" t="s">
        <v>818</v>
      </c>
      <c r="K13" s="247">
        <v>220</v>
      </c>
      <c r="L13" s="486"/>
      <c r="M13" s="634" t="s">
        <v>604</v>
      </c>
      <c r="N13" s="247">
        <v>20</v>
      </c>
      <c r="O13" s="486"/>
      <c r="P13" s="634" t="s">
        <v>604</v>
      </c>
      <c r="Q13" s="247">
        <v>10</v>
      </c>
      <c r="R13" s="486"/>
      <c r="S13" s="634"/>
      <c r="T13" s="247"/>
      <c r="U13" s="486"/>
      <c r="V13" s="512"/>
      <c r="W13" s="301"/>
      <c r="X13" s="301"/>
      <c r="Y13" s="634" t="s">
        <v>604</v>
      </c>
      <c r="Z13" s="247">
        <v>20</v>
      </c>
      <c r="AA13" s="244"/>
      <c r="AB13" s="56"/>
      <c r="AC13" s="56"/>
      <c r="AD13" s="56"/>
      <c r="AE13" s="56"/>
      <c r="AF13" s="56"/>
      <c r="AG13" s="56"/>
      <c r="AH13" s="56"/>
      <c r="AI13" s="56"/>
      <c r="AJ13" s="56"/>
      <c r="AK13" s="38"/>
      <c r="AL13" s="195" t="s">
        <v>62</v>
      </c>
      <c r="AM13" s="484">
        <f>市郡別!E17</f>
        <v>0</v>
      </c>
    </row>
    <row r="14" spans="1:39" ht="20.100000000000001" customHeight="1">
      <c r="A14" s="1052"/>
      <c r="B14" s="681"/>
      <c r="C14" s="653" t="s">
        <v>459</v>
      </c>
      <c r="D14" s="654" t="s">
        <v>604</v>
      </c>
      <c r="E14" s="243">
        <v>130</v>
      </c>
      <c r="F14" s="486"/>
      <c r="G14" s="632" t="s">
        <v>604</v>
      </c>
      <c r="H14" s="243">
        <v>10</v>
      </c>
      <c r="I14" s="486"/>
      <c r="J14" s="632" t="s">
        <v>604</v>
      </c>
      <c r="K14" s="243">
        <v>10</v>
      </c>
      <c r="L14" s="486"/>
      <c r="M14" s="632"/>
      <c r="N14" s="243"/>
      <c r="O14" s="486"/>
      <c r="P14" s="632"/>
      <c r="Q14" s="243"/>
      <c r="R14" s="486"/>
      <c r="S14" s="632"/>
      <c r="T14" s="243"/>
      <c r="U14" s="486"/>
      <c r="V14" s="507"/>
      <c r="W14" s="291"/>
      <c r="X14" s="291"/>
      <c r="Y14" s="632"/>
      <c r="Z14" s="243"/>
      <c r="AA14" s="244"/>
      <c r="AB14" s="56"/>
      <c r="AC14" s="56"/>
      <c r="AD14" s="56"/>
      <c r="AE14" s="56"/>
      <c r="AF14" s="56"/>
      <c r="AG14" s="56"/>
      <c r="AH14" s="56"/>
      <c r="AI14" s="56"/>
      <c r="AJ14" s="56"/>
      <c r="AK14" s="38"/>
      <c r="AL14" s="195" t="s">
        <v>63</v>
      </c>
      <c r="AM14" s="484">
        <f>市郡別!E18</f>
        <v>0</v>
      </c>
    </row>
    <row r="15" spans="1:39" ht="20.100000000000001" customHeight="1">
      <c r="A15" s="1052"/>
      <c r="B15" s="681"/>
      <c r="C15" s="653" t="s">
        <v>460</v>
      </c>
      <c r="D15" s="654" t="s">
        <v>604</v>
      </c>
      <c r="E15" s="243">
        <v>520</v>
      </c>
      <c r="F15" s="486"/>
      <c r="G15" s="632" t="s">
        <v>604</v>
      </c>
      <c r="H15" s="243">
        <v>20</v>
      </c>
      <c r="I15" s="486"/>
      <c r="J15" s="632"/>
      <c r="K15" s="243"/>
      <c r="L15" s="486"/>
      <c r="M15" s="685"/>
      <c r="N15" s="243"/>
      <c r="O15" s="486"/>
      <c r="P15" s="632" t="s">
        <v>604</v>
      </c>
      <c r="Q15" s="243">
        <v>10</v>
      </c>
      <c r="R15" s="486"/>
      <c r="S15" s="632"/>
      <c r="T15" s="243"/>
      <c r="U15" s="486"/>
      <c r="V15" s="507"/>
      <c r="W15" s="291"/>
      <c r="X15" s="291"/>
      <c r="Y15" s="632" t="s">
        <v>604</v>
      </c>
      <c r="Z15" s="243">
        <v>10</v>
      </c>
      <c r="AA15" s="244"/>
      <c r="AB15" s="56"/>
      <c r="AC15" s="56"/>
      <c r="AD15" s="56"/>
      <c r="AE15" s="56"/>
      <c r="AF15" s="56"/>
      <c r="AG15" s="56"/>
      <c r="AH15" s="56"/>
      <c r="AI15" s="56"/>
      <c r="AJ15" s="56"/>
      <c r="AK15" s="38"/>
      <c r="AL15" s="195" t="s">
        <v>64</v>
      </c>
      <c r="AM15" s="484">
        <f>市郡別!E20</f>
        <v>0</v>
      </c>
    </row>
    <row r="16" spans="1:39" ht="20.100000000000001" customHeight="1">
      <c r="A16" s="1052"/>
      <c r="B16" s="681"/>
      <c r="C16" s="653" t="s">
        <v>461</v>
      </c>
      <c r="D16" s="656"/>
      <c r="E16" s="243">
        <v>410</v>
      </c>
      <c r="F16" s="486"/>
      <c r="G16" s="632"/>
      <c r="H16" s="243"/>
      <c r="I16" s="486"/>
      <c r="J16" s="632"/>
      <c r="K16" s="243"/>
      <c r="L16" s="486"/>
      <c r="M16" s="632"/>
      <c r="N16" s="243"/>
      <c r="O16" s="486"/>
      <c r="P16" s="632"/>
      <c r="Q16" s="243"/>
      <c r="R16" s="486"/>
      <c r="S16" s="632"/>
      <c r="T16" s="243"/>
      <c r="U16" s="486"/>
      <c r="V16" s="507"/>
      <c r="W16" s="291"/>
      <c r="X16" s="291"/>
      <c r="Y16" s="632"/>
      <c r="Z16" s="243"/>
      <c r="AA16" s="244"/>
      <c r="AB16" s="56"/>
      <c r="AC16" s="56"/>
      <c r="AD16" s="56"/>
      <c r="AE16" s="56"/>
      <c r="AF16" s="56"/>
      <c r="AG16" s="56"/>
      <c r="AH16" s="56"/>
      <c r="AI16" s="56"/>
      <c r="AJ16" s="56"/>
      <c r="AK16" s="38"/>
      <c r="AL16" s="195" t="s">
        <v>69</v>
      </c>
      <c r="AM16" s="484">
        <f>市郡別!E21</f>
        <v>0</v>
      </c>
    </row>
    <row r="17" spans="1:39" ht="20.100000000000001" customHeight="1">
      <c r="A17" s="1052"/>
      <c r="B17" s="681"/>
      <c r="C17" s="661" t="s">
        <v>815</v>
      </c>
      <c r="D17" s="654" t="s">
        <v>604</v>
      </c>
      <c r="E17" s="243">
        <v>580</v>
      </c>
      <c r="F17" s="486"/>
      <c r="G17" s="632" t="s">
        <v>604</v>
      </c>
      <c r="H17" s="243">
        <v>10</v>
      </c>
      <c r="I17" s="486"/>
      <c r="J17" s="632"/>
      <c r="K17" s="243"/>
      <c r="L17" s="486"/>
      <c r="M17" s="632" t="s">
        <v>604</v>
      </c>
      <c r="N17" s="243">
        <v>10</v>
      </c>
      <c r="O17" s="486"/>
      <c r="P17" s="632"/>
      <c r="Q17" s="243"/>
      <c r="R17" s="486"/>
      <c r="S17" s="632"/>
      <c r="T17" s="243"/>
      <c r="U17" s="486"/>
      <c r="V17" s="507"/>
      <c r="W17" s="291"/>
      <c r="X17" s="291"/>
      <c r="Y17" s="632" t="s">
        <v>604</v>
      </c>
      <c r="Z17" s="243">
        <v>10</v>
      </c>
      <c r="AA17" s="244"/>
      <c r="AB17" s="56"/>
      <c r="AC17" s="56"/>
      <c r="AD17" s="56"/>
      <c r="AE17" s="56"/>
      <c r="AF17" s="56"/>
      <c r="AG17" s="56"/>
      <c r="AH17" s="56"/>
      <c r="AI17" s="56"/>
      <c r="AJ17" s="56"/>
      <c r="AK17" s="38"/>
      <c r="AL17" s="195" t="s">
        <v>66</v>
      </c>
      <c r="AM17" s="484">
        <f>市郡別!E22</f>
        <v>0</v>
      </c>
    </row>
    <row r="18" spans="1:39" ht="20.100000000000001" customHeight="1">
      <c r="A18" s="1052"/>
      <c r="B18" s="273">
        <f>SUM(E13:E18,H13:H18,N13:N18,K13:K18,Q13:Q18,T13:T18,Z13:Z18)</f>
        <v>3510</v>
      </c>
      <c r="C18" s="691" t="s">
        <v>462</v>
      </c>
      <c r="D18" s="692" t="s">
        <v>604</v>
      </c>
      <c r="E18" s="249">
        <v>450</v>
      </c>
      <c r="F18" s="489"/>
      <c r="G18" s="635" t="s">
        <v>604</v>
      </c>
      <c r="H18" s="249">
        <v>10</v>
      </c>
      <c r="I18" s="489"/>
      <c r="J18" s="635"/>
      <c r="K18" s="249"/>
      <c r="L18" s="489"/>
      <c r="M18" s="635" t="s">
        <v>604</v>
      </c>
      <c r="N18" s="249">
        <v>10</v>
      </c>
      <c r="O18" s="489"/>
      <c r="P18" s="635" t="s">
        <v>604</v>
      </c>
      <c r="Q18" s="249">
        <v>10</v>
      </c>
      <c r="R18" s="489"/>
      <c r="S18" s="635"/>
      <c r="T18" s="249"/>
      <c r="U18" s="489"/>
      <c r="V18" s="513"/>
      <c r="W18" s="302"/>
      <c r="X18" s="302"/>
      <c r="Y18" s="635" t="s">
        <v>604</v>
      </c>
      <c r="Z18" s="249">
        <v>10</v>
      </c>
      <c r="AA18" s="250"/>
      <c r="AB18" s="56"/>
      <c r="AC18" s="56"/>
      <c r="AD18" s="56"/>
      <c r="AE18" s="56"/>
      <c r="AF18" s="56"/>
      <c r="AG18" s="56"/>
      <c r="AH18" s="56"/>
      <c r="AI18" s="56"/>
      <c r="AJ18" s="56"/>
      <c r="AK18" s="38"/>
      <c r="AL18" s="195" t="s">
        <v>65</v>
      </c>
      <c r="AM18" s="484">
        <f>市郡別!E23</f>
        <v>0</v>
      </c>
    </row>
    <row r="19" spans="1:39" ht="20.100000000000001" customHeight="1">
      <c r="A19" s="1052"/>
      <c r="B19" s="697" t="s">
        <v>808</v>
      </c>
      <c r="C19" s="651" t="s">
        <v>463</v>
      </c>
      <c r="D19" s="646" t="s">
        <v>604</v>
      </c>
      <c r="E19" s="241">
        <v>280</v>
      </c>
      <c r="F19" s="485"/>
      <c r="G19" s="631" t="s">
        <v>604</v>
      </c>
      <c r="H19" s="241">
        <v>10</v>
      </c>
      <c r="I19" s="485"/>
      <c r="J19" s="631" t="s">
        <v>463</v>
      </c>
      <c r="K19" s="241">
        <v>30</v>
      </c>
      <c r="L19" s="485"/>
      <c r="M19" s="631" t="s">
        <v>604</v>
      </c>
      <c r="N19" s="241">
        <v>10</v>
      </c>
      <c r="O19" s="485"/>
      <c r="P19" s="631" t="s">
        <v>604</v>
      </c>
      <c r="Q19" s="241">
        <v>10</v>
      </c>
      <c r="R19" s="485"/>
      <c r="S19" s="631" t="s">
        <v>820</v>
      </c>
      <c r="T19" s="241">
        <v>10</v>
      </c>
      <c r="U19" s="485"/>
      <c r="V19" s="514"/>
      <c r="W19" s="303"/>
      <c r="X19" s="303"/>
      <c r="Y19" s="631" t="s">
        <v>604</v>
      </c>
      <c r="Z19" s="241">
        <v>10</v>
      </c>
      <c r="AA19" s="242"/>
      <c r="AB19" s="32"/>
      <c r="AC19" s="32"/>
      <c r="AD19" s="32"/>
      <c r="AE19" s="32"/>
      <c r="AF19" s="32"/>
      <c r="AG19" s="32"/>
      <c r="AH19" s="32"/>
      <c r="AI19" s="32"/>
      <c r="AJ19" s="32"/>
      <c r="AK19" s="38"/>
      <c r="AL19" s="195" t="s">
        <v>94</v>
      </c>
      <c r="AM19" s="484">
        <f>市郡別!E24</f>
        <v>0</v>
      </c>
    </row>
    <row r="20" spans="1:39" ht="20.100000000000001" customHeight="1">
      <c r="A20" s="1052"/>
      <c r="B20" s="688"/>
      <c r="C20" s="653" t="s">
        <v>464</v>
      </c>
      <c r="D20" s="689" t="s">
        <v>604</v>
      </c>
      <c r="E20" s="247">
        <v>80</v>
      </c>
      <c r="F20" s="488"/>
      <c r="G20" s="634" t="s">
        <v>604</v>
      </c>
      <c r="H20" s="247">
        <v>10</v>
      </c>
      <c r="I20" s="488"/>
      <c r="J20" s="634" t="s">
        <v>604</v>
      </c>
      <c r="K20" s="247">
        <v>10</v>
      </c>
      <c r="L20" s="486"/>
      <c r="M20" s="634"/>
      <c r="N20" s="247"/>
      <c r="O20" s="488"/>
      <c r="P20" s="632"/>
      <c r="Q20" s="247"/>
      <c r="R20" s="486"/>
      <c r="S20" s="632"/>
      <c r="T20" s="247"/>
      <c r="U20" s="486"/>
      <c r="V20" s="507"/>
      <c r="W20" s="291"/>
      <c r="X20" s="291"/>
      <c r="Y20" s="632"/>
      <c r="Z20" s="247"/>
      <c r="AA20" s="244"/>
      <c r="AB20" s="32"/>
      <c r="AC20" s="32"/>
      <c r="AD20" s="32"/>
      <c r="AE20" s="32"/>
      <c r="AF20" s="32"/>
      <c r="AG20" s="32"/>
      <c r="AH20" s="32"/>
      <c r="AI20" s="32"/>
      <c r="AJ20" s="32"/>
      <c r="AK20" s="38"/>
      <c r="AL20" s="195" t="s">
        <v>89</v>
      </c>
      <c r="AM20" s="484">
        <f>市郡別!E25</f>
        <v>0</v>
      </c>
    </row>
    <row r="21" spans="1:39" ht="20.100000000000001" customHeight="1">
      <c r="A21" s="1052"/>
      <c r="B21" s="681"/>
      <c r="C21" s="647" t="s">
        <v>465</v>
      </c>
      <c r="D21" s="654"/>
      <c r="E21" s="243">
        <v>100</v>
      </c>
      <c r="F21" s="486"/>
      <c r="G21" s="632"/>
      <c r="H21" s="243"/>
      <c r="I21" s="486"/>
      <c r="J21" s="632"/>
      <c r="K21" s="243"/>
      <c r="L21" s="486"/>
      <c r="M21" s="632"/>
      <c r="N21" s="243"/>
      <c r="O21" s="486"/>
      <c r="P21" s="632"/>
      <c r="Q21" s="243"/>
      <c r="R21" s="486"/>
      <c r="S21" s="632"/>
      <c r="T21" s="243"/>
      <c r="U21" s="486"/>
      <c r="V21" s="507"/>
      <c r="W21" s="291"/>
      <c r="X21" s="291"/>
      <c r="Y21" s="632"/>
      <c r="Z21" s="243"/>
      <c r="AA21" s="244"/>
      <c r="AB21" s="32"/>
      <c r="AC21" s="32"/>
      <c r="AD21" s="32"/>
      <c r="AE21" s="32"/>
      <c r="AF21" s="32"/>
      <c r="AG21" s="32"/>
      <c r="AH21" s="32"/>
      <c r="AI21" s="32"/>
      <c r="AJ21" s="32"/>
      <c r="AK21" s="38"/>
      <c r="AL21" s="395" t="s">
        <v>97</v>
      </c>
      <c r="AM21" s="484">
        <f>市郡別!E29</f>
        <v>0</v>
      </c>
    </row>
    <row r="22" spans="1:39" ht="20.100000000000001" customHeight="1">
      <c r="A22" s="1052"/>
      <c r="B22" s="272">
        <f>SUM(E19:E22,H19:H22,N19:N22,K19:K22,Q19:Q22,T19:T22,Z19:Z22)</f>
        <v>740</v>
      </c>
      <c r="C22" s="657" t="s">
        <v>466</v>
      </c>
      <c r="D22" s="650" t="s">
        <v>604</v>
      </c>
      <c r="E22" s="245">
        <v>170</v>
      </c>
      <c r="F22" s="499"/>
      <c r="G22" s="633" t="s">
        <v>604</v>
      </c>
      <c r="H22" s="245">
        <v>10</v>
      </c>
      <c r="I22" s="499"/>
      <c r="J22" s="633"/>
      <c r="K22" s="245"/>
      <c r="L22" s="499"/>
      <c r="M22" s="633"/>
      <c r="N22" s="245"/>
      <c r="O22" s="499"/>
      <c r="P22" s="633"/>
      <c r="Q22" s="245"/>
      <c r="R22" s="499"/>
      <c r="S22" s="633"/>
      <c r="T22" s="245"/>
      <c r="U22" s="499"/>
      <c r="V22" s="516"/>
      <c r="W22" s="305"/>
      <c r="X22" s="305"/>
      <c r="Y22" s="633"/>
      <c r="Z22" s="245"/>
      <c r="AA22" s="306"/>
      <c r="AB22" s="32"/>
      <c r="AC22" s="32"/>
      <c r="AD22" s="32"/>
      <c r="AE22" s="32"/>
      <c r="AF22" s="32"/>
      <c r="AG22" s="32"/>
      <c r="AH22" s="32"/>
      <c r="AI22" s="32"/>
      <c r="AJ22" s="32"/>
      <c r="AK22" s="38"/>
      <c r="AL22" s="395" t="s">
        <v>98</v>
      </c>
      <c r="AM22" s="484">
        <f>市郡別!E30</f>
        <v>0</v>
      </c>
    </row>
    <row r="23" spans="1:39" ht="20.100000000000001" customHeight="1">
      <c r="A23" s="1052"/>
      <c r="B23" s="673" t="s">
        <v>809</v>
      </c>
      <c r="C23" s="677" t="s">
        <v>467</v>
      </c>
      <c r="D23" s="689" t="s">
        <v>604</v>
      </c>
      <c r="E23" s="247">
        <v>270</v>
      </c>
      <c r="F23" s="488"/>
      <c r="G23" s="634" t="s">
        <v>604</v>
      </c>
      <c r="H23" s="247">
        <v>10</v>
      </c>
      <c r="I23" s="488"/>
      <c r="J23" s="634" t="s">
        <v>604</v>
      </c>
      <c r="K23" s="247">
        <v>10</v>
      </c>
      <c r="L23" s="488"/>
      <c r="M23" s="634" t="s">
        <v>604</v>
      </c>
      <c r="N23" s="247">
        <v>10</v>
      </c>
      <c r="O23" s="488"/>
      <c r="P23" s="634" t="s">
        <v>604</v>
      </c>
      <c r="Q23" s="247">
        <v>10</v>
      </c>
      <c r="R23" s="488"/>
      <c r="S23" s="634"/>
      <c r="T23" s="247"/>
      <c r="U23" s="488"/>
      <c r="V23" s="512"/>
      <c r="W23" s="301"/>
      <c r="X23" s="301"/>
      <c r="Y23" s="634" t="s">
        <v>604</v>
      </c>
      <c r="Z23" s="247">
        <v>10</v>
      </c>
      <c r="AA23" s="248"/>
      <c r="AB23" s="32"/>
      <c r="AC23" s="32"/>
      <c r="AD23" s="32"/>
      <c r="AE23" s="32"/>
      <c r="AF23" s="32"/>
      <c r="AG23" s="32"/>
      <c r="AH23" s="32"/>
      <c r="AI23" s="32"/>
      <c r="AJ23" s="32"/>
      <c r="AK23" s="38"/>
      <c r="AL23" s="195" t="s">
        <v>161</v>
      </c>
      <c r="AM23" s="484">
        <f>市郡別!E31</f>
        <v>0</v>
      </c>
    </row>
    <row r="24" spans="1:39" ht="20.100000000000001" customHeight="1">
      <c r="A24" s="1052"/>
      <c r="B24" s="272">
        <f>SUM(E23:E24,H23:H24,N23:N24,K23:K24,Q23:Q24,T23:T24,Z23:Z24)</f>
        <v>320</v>
      </c>
      <c r="C24" s="649"/>
      <c r="D24" s="650"/>
      <c r="E24" s="245"/>
      <c r="F24" s="487"/>
      <c r="G24" s="633"/>
      <c r="H24" s="245"/>
      <c r="I24" s="487"/>
      <c r="J24" s="633"/>
      <c r="K24" s="245"/>
      <c r="L24" s="487"/>
      <c r="M24" s="633"/>
      <c r="N24" s="245"/>
      <c r="O24" s="487"/>
      <c r="P24" s="633"/>
      <c r="Q24" s="245"/>
      <c r="R24" s="487"/>
      <c r="S24" s="633"/>
      <c r="T24" s="245"/>
      <c r="U24" s="487"/>
      <c r="V24" s="516"/>
      <c r="W24" s="305"/>
      <c r="X24" s="305"/>
      <c r="Y24" s="633"/>
      <c r="Z24" s="245"/>
      <c r="AA24" s="246"/>
      <c r="AB24" s="32"/>
      <c r="AC24" s="32"/>
      <c r="AD24" s="32"/>
      <c r="AE24" s="32"/>
      <c r="AF24" s="32"/>
      <c r="AG24" s="32"/>
      <c r="AH24" s="32"/>
      <c r="AI24" s="32"/>
      <c r="AJ24" s="32"/>
      <c r="AK24" s="38"/>
      <c r="AL24" s="195" t="s">
        <v>162</v>
      </c>
      <c r="AM24" s="484">
        <f>市郡別!E32</f>
        <v>0</v>
      </c>
    </row>
    <row r="25" spans="1:39" ht="20.100000000000001" customHeight="1">
      <c r="A25" s="1052"/>
      <c r="B25" s="682" t="s">
        <v>810</v>
      </c>
      <c r="C25" s="645" t="s">
        <v>816</v>
      </c>
      <c r="D25" s="652" t="s">
        <v>605</v>
      </c>
      <c r="E25" s="241">
        <v>560</v>
      </c>
      <c r="F25" s="485"/>
      <c r="G25" s="701" t="s">
        <v>605</v>
      </c>
      <c r="H25" s="241">
        <v>40</v>
      </c>
      <c r="I25" s="485"/>
      <c r="J25" s="631" t="s">
        <v>660</v>
      </c>
      <c r="K25" s="241">
        <v>70</v>
      </c>
      <c r="L25" s="485"/>
      <c r="M25" s="631" t="s">
        <v>605</v>
      </c>
      <c r="N25" s="241">
        <v>10</v>
      </c>
      <c r="O25" s="485"/>
      <c r="P25" s="631" t="s">
        <v>605</v>
      </c>
      <c r="Q25" s="241">
        <v>10</v>
      </c>
      <c r="R25" s="485"/>
      <c r="S25" s="631" t="s">
        <v>605</v>
      </c>
      <c r="T25" s="241">
        <v>10</v>
      </c>
      <c r="U25" s="485"/>
      <c r="V25" s="514"/>
      <c r="W25" s="303"/>
      <c r="X25" s="303"/>
      <c r="Y25" s="631" t="s">
        <v>605</v>
      </c>
      <c r="Z25" s="241">
        <v>30</v>
      </c>
      <c r="AA25" s="242"/>
      <c r="AB25" s="32"/>
      <c r="AC25" s="32"/>
      <c r="AD25" s="32"/>
      <c r="AE25" s="32"/>
      <c r="AF25" s="32"/>
      <c r="AG25" s="32"/>
      <c r="AH25" s="32"/>
      <c r="AI25" s="32"/>
      <c r="AJ25" s="32"/>
      <c r="AK25" s="38"/>
      <c r="AL25" s="195" t="s">
        <v>163</v>
      </c>
      <c r="AM25" s="484">
        <f>市郡別!E33</f>
        <v>0</v>
      </c>
    </row>
    <row r="26" spans="1:39" ht="20.100000000000001" customHeight="1">
      <c r="A26" s="1052"/>
      <c r="B26" s="681"/>
      <c r="C26" s="700" t="s">
        <v>817</v>
      </c>
      <c r="D26" s="654"/>
      <c r="E26" s="243">
        <v>470</v>
      </c>
      <c r="F26" s="486"/>
      <c r="G26" s="632"/>
      <c r="H26" s="243"/>
      <c r="I26" s="486"/>
      <c r="J26" s="632"/>
      <c r="K26" s="243"/>
      <c r="L26" s="486"/>
      <c r="M26" s="632"/>
      <c r="N26" s="243"/>
      <c r="O26" s="486"/>
      <c r="P26" s="632"/>
      <c r="Q26" s="243"/>
      <c r="R26" s="486"/>
      <c r="S26" s="632"/>
      <c r="T26" s="243"/>
      <c r="U26" s="486"/>
      <c r="V26" s="507"/>
      <c r="W26" s="291"/>
      <c r="X26" s="291"/>
      <c r="Y26" s="632"/>
      <c r="Z26" s="243"/>
      <c r="AA26" s="244"/>
      <c r="AB26" s="32"/>
      <c r="AC26" s="32"/>
      <c r="AD26" s="32"/>
      <c r="AE26" s="32"/>
      <c r="AF26" s="32"/>
      <c r="AG26" s="32"/>
      <c r="AH26" s="32"/>
      <c r="AI26" s="32"/>
      <c r="AJ26" s="32"/>
      <c r="AK26" s="38"/>
      <c r="AL26" s="195" t="s">
        <v>164</v>
      </c>
      <c r="AM26" s="484">
        <f>市郡別!E34</f>
        <v>0</v>
      </c>
    </row>
    <row r="27" spans="1:39" ht="20.100000000000001" customHeight="1" thickBot="1">
      <c r="A27" s="1052"/>
      <c r="B27" s="292">
        <f>SUM(E25:E27,H25:H27,N25:N27,K25:K27,Q25:Q27,T25:T27,Z25:Z27)</f>
        <v>1770</v>
      </c>
      <c r="C27" s="679" t="s">
        <v>468</v>
      </c>
      <c r="D27" s="668" t="s">
        <v>605</v>
      </c>
      <c r="E27" s="252">
        <v>540</v>
      </c>
      <c r="F27" s="504"/>
      <c r="G27" s="638" t="s">
        <v>605</v>
      </c>
      <c r="H27" s="252">
        <v>10</v>
      </c>
      <c r="I27" s="504"/>
      <c r="J27" s="639"/>
      <c r="K27" s="252"/>
      <c r="L27" s="504"/>
      <c r="M27" s="822"/>
      <c r="N27" s="252">
        <v>0</v>
      </c>
      <c r="O27" s="504"/>
      <c r="P27" s="639"/>
      <c r="Q27" s="252"/>
      <c r="R27" s="504"/>
      <c r="S27" s="638" t="s">
        <v>605</v>
      </c>
      <c r="T27" s="252">
        <v>10</v>
      </c>
      <c r="U27" s="504"/>
      <c r="V27" s="508"/>
      <c r="W27" s="293"/>
      <c r="X27" s="293"/>
      <c r="Y27" s="822" t="s">
        <v>604</v>
      </c>
      <c r="Z27" s="828">
        <v>10</v>
      </c>
      <c r="AA27" s="294"/>
      <c r="AB27" s="32"/>
      <c r="AC27" s="32"/>
      <c r="AD27" s="32"/>
      <c r="AE27" s="32"/>
      <c r="AF27" s="32"/>
      <c r="AG27" s="32"/>
      <c r="AH27" s="32"/>
      <c r="AI27" s="32"/>
      <c r="AJ27" s="32"/>
      <c r="AK27" s="38"/>
      <c r="AL27" s="395" t="s">
        <v>264</v>
      </c>
      <c r="AM27" s="484">
        <f>鳥取1!C32</f>
        <v>0</v>
      </c>
    </row>
    <row r="28" spans="1:39" ht="20.100000000000001" customHeight="1" thickTop="1">
      <c r="A28" s="1052"/>
      <c r="B28" s="575" t="s">
        <v>811</v>
      </c>
      <c r="C28" s="254">
        <f>SUM(E29,H29,N29,K29,Q29,T29,Z29)</f>
        <v>10610</v>
      </c>
      <c r="D28" s="257"/>
      <c r="E28" s="282"/>
      <c r="F28" s="501"/>
      <c r="G28" s="494"/>
      <c r="H28" s="282"/>
      <c r="I28" s="501"/>
      <c r="J28" s="494"/>
      <c r="K28" s="282"/>
      <c r="L28" s="501"/>
      <c r="M28" s="494"/>
      <c r="N28" s="282"/>
      <c r="O28" s="501"/>
      <c r="P28" s="494"/>
      <c r="Q28" s="282"/>
      <c r="R28" s="501"/>
      <c r="S28" s="494"/>
      <c r="T28" s="282"/>
      <c r="U28" s="501"/>
      <c r="V28" s="515"/>
      <c r="W28" s="304"/>
      <c r="X28" s="304"/>
      <c r="Y28" s="494"/>
      <c r="Z28" s="282"/>
      <c r="AA28" s="285"/>
      <c r="AB28" s="45"/>
      <c r="AC28" s="45"/>
      <c r="AD28" s="45"/>
      <c r="AE28" s="45"/>
      <c r="AF28" s="45"/>
      <c r="AG28" s="45"/>
      <c r="AH28" s="45"/>
      <c r="AI28" s="45"/>
      <c r="AJ28" s="45"/>
      <c r="AK28" s="38"/>
      <c r="AL28" s="395" t="s">
        <v>265</v>
      </c>
      <c r="AM28" s="484">
        <f>鳥取2・八頭・岩美!C23</f>
        <v>0</v>
      </c>
    </row>
    <row r="29" spans="1:39" ht="20.100000000000001" customHeight="1" thickBot="1">
      <c r="A29" s="1053"/>
      <c r="B29" s="576" t="s">
        <v>695</v>
      </c>
      <c r="C29" s="259">
        <f>SUM(F29,I29,O29,L29,R29,U29,AA29)</f>
        <v>0</v>
      </c>
      <c r="D29" s="286"/>
      <c r="E29" s="287">
        <f>SUM(E8:E27)</f>
        <v>9090</v>
      </c>
      <c r="F29" s="493">
        <f>SUM(F8:F27)</f>
        <v>0</v>
      </c>
      <c r="G29" s="503"/>
      <c r="H29" s="287">
        <f>SUM(H8:H27)</f>
        <v>270</v>
      </c>
      <c r="I29" s="493">
        <f>SUM(I8:I27)</f>
        <v>0</v>
      </c>
      <c r="J29" s="503"/>
      <c r="K29" s="287">
        <f>SUM(K8:K27)</f>
        <v>840</v>
      </c>
      <c r="L29" s="493">
        <f>SUM(L8:L27)</f>
        <v>0</v>
      </c>
      <c r="M29" s="503"/>
      <c r="N29" s="287">
        <f>SUM(N8:N27)</f>
        <v>120</v>
      </c>
      <c r="O29" s="493">
        <f>SUM(O8:O27)</f>
        <v>0</v>
      </c>
      <c r="P29" s="503"/>
      <c r="Q29" s="287">
        <f>SUM(Q8:Q27)</f>
        <v>80</v>
      </c>
      <c r="R29" s="493">
        <f>SUM(R8:R27)</f>
        <v>0</v>
      </c>
      <c r="S29" s="503"/>
      <c r="T29" s="287">
        <f>SUM(T8:T27)</f>
        <v>50</v>
      </c>
      <c r="U29" s="493">
        <f>SUM(U8:U27)</f>
        <v>0</v>
      </c>
      <c r="V29" s="518"/>
      <c r="W29" s="310"/>
      <c r="X29" s="310"/>
      <c r="Y29" s="503"/>
      <c r="Z29" s="287">
        <f>SUM(Z8:Z27)</f>
        <v>160</v>
      </c>
      <c r="AA29" s="264">
        <f>SUM(AA8:AA27)</f>
        <v>0</v>
      </c>
      <c r="AB29" s="50"/>
      <c r="AC29" s="50"/>
      <c r="AD29" s="50"/>
      <c r="AE29" s="50"/>
      <c r="AF29" s="50"/>
      <c r="AG29" s="50"/>
      <c r="AH29" s="50"/>
      <c r="AI29" s="50"/>
      <c r="AJ29" s="50"/>
      <c r="AK29" s="38"/>
      <c r="AL29" s="395" t="s">
        <v>95</v>
      </c>
      <c r="AM29" s="484">
        <f>市郡別!E36</f>
        <v>0</v>
      </c>
    </row>
    <row r="30" spans="1:39" ht="18.75" customHeight="1">
      <c r="B30" s="32"/>
      <c r="C30" s="49"/>
      <c r="D30" s="38"/>
      <c r="E30" s="53"/>
      <c r="F30" s="38"/>
      <c r="G30" s="38"/>
      <c r="H30" s="53"/>
      <c r="I30" s="38"/>
      <c r="J30" s="38"/>
      <c r="K30" s="53"/>
      <c r="L30" s="38"/>
      <c r="M30" s="38"/>
      <c r="N30" s="53"/>
      <c r="O30" s="38"/>
      <c r="P30" s="38"/>
      <c r="Q30" s="53"/>
      <c r="R30" s="38"/>
      <c r="S30" s="38"/>
      <c r="T30" s="53"/>
      <c r="U30" s="38"/>
      <c r="V30" s="38"/>
      <c r="W30" s="38"/>
      <c r="X30" s="38"/>
      <c r="Y30" s="38"/>
      <c r="Z30" s="53"/>
      <c r="AA30" s="38"/>
      <c r="AB30" s="32"/>
      <c r="AC30" s="32"/>
      <c r="AD30" s="32"/>
      <c r="AE30" s="32"/>
      <c r="AF30" s="32"/>
      <c r="AG30" s="32"/>
      <c r="AH30" s="32"/>
      <c r="AI30" s="32"/>
      <c r="AJ30" s="32"/>
      <c r="AK30" s="38"/>
      <c r="AL30" s="395" t="s">
        <v>96</v>
      </c>
      <c r="AM30" s="484">
        <f>市郡別!E37</f>
        <v>0</v>
      </c>
    </row>
    <row r="31" spans="1:39" ht="18.75">
      <c r="A31" s="462"/>
      <c r="B31" s="135" t="s">
        <v>628</v>
      </c>
      <c r="C31" s="57"/>
      <c r="D31" s="32"/>
      <c r="E31" s="32"/>
      <c r="F31" s="32"/>
      <c r="G31" s="32"/>
      <c r="H31" s="32"/>
      <c r="I31" s="32"/>
      <c r="J31" s="32"/>
      <c r="K31" s="54"/>
      <c r="L31" s="32"/>
      <c r="M31" s="32"/>
      <c r="N31" s="32"/>
      <c r="O31" s="32"/>
      <c r="P31" s="32"/>
      <c r="Q31" s="32"/>
      <c r="R31" s="32"/>
      <c r="S31" s="32"/>
      <c r="T31" s="32"/>
      <c r="U31" s="32"/>
      <c r="V31" s="32"/>
      <c r="W31" s="32"/>
      <c r="X31" s="32"/>
      <c r="Y31" s="54"/>
      <c r="Z31" s="33"/>
      <c r="AA31" s="32"/>
      <c r="AB31" s="33"/>
      <c r="AC31" s="33"/>
      <c r="AD31" s="33"/>
      <c r="AE31" s="33"/>
      <c r="AF31" s="33"/>
      <c r="AG31" s="33"/>
      <c r="AH31" s="33"/>
      <c r="AI31" s="33"/>
      <c r="AJ31" s="33"/>
      <c r="AK31" s="38"/>
      <c r="AL31" s="195" t="s">
        <v>91</v>
      </c>
      <c r="AM31" s="484">
        <f>市郡別!E40</f>
        <v>0</v>
      </c>
    </row>
    <row r="32" spans="1:39" ht="18.75" customHeight="1">
      <c r="C32" s="54"/>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8"/>
      <c r="AL32" s="195" t="s">
        <v>92</v>
      </c>
      <c r="AM32" s="484">
        <f>市郡別!E41</f>
        <v>0</v>
      </c>
    </row>
    <row r="33" spans="1:38" ht="18.75">
      <c r="A33" s="462"/>
      <c r="B33" s="440" t="s">
        <v>611</v>
      </c>
      <c r="C33" s="54"/>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8"/>
      <c r="AL33" s="439"/>
    </row>
    <row r="34" spans="1:38" ht="18.75">
      <c r="A34" s="462"/>
      <c r="B34" s="75" t="s">
        <v>652</v>
      </c>
      <c r="C34" s="40"/>
      <c r="AK34" s="38"/>
      <c r="AL34" s="32"/>
    </row>
    <row r="35" spans="1:38" ht="18.75">
      <c r="A35" s="462"/>
      <c r="B35" s="48" t="s">
        <v>651</v>
      </c>
      <c r="C35" s="40"/>
      <c r="T35" s="48"/>
      <c r="U35" s="48"/>
      <c r="V35" s="48"/>
      <c r="W35" s="48"/>
      <c r="X35" s="48"/>
      <c r="Y35" s="48"/>
      <c r="Z35" s="48"/>
      <c r="AA35" s="48"/>
      <c r="AB35" s="48"/>
      <c r="AC35" s="43"/>
      <c r="AD35" s="43"/>
      <c r="AE35" s="43"/>
      <c r="AF35" s="43"/>
      <c r="AG35" s="43"/>
      <c r="AH35" s="43"/>
      <c r="AI35" s="43"/>
      <c r="AJ35" s="43"/>
      <c r="AK35" s="36"/>
      <c r="AL35" s="32"/>
    </row>
    <row r="36" spans="1:38" ht="18.75">
      <c r="A36" s="462"/>
      <c r="B36" s="48" t="s">
        <v>650</v>
      </c>
      <c r="C36" s="40"/>
      <c r="T36" s="48"/>
      <c r="U36" s="48"/>
      <c r="V36" s="48"/>
      <c r="W36" s="48"/>
      <c r="X36" s="48"/>
      <c r="Y36" s="48"/>
      <c r="Z36" s="48"/>
      <c r="AA36" s="48"/>
      <c r="AB36" s="48"/>
      <c r="AC36" s="43"/>
      <c r="AD36" s="43"/>
      <c r="AE36" s="43"/>
      <c r="AF36" s="43"/>
      <c r="AG36" s="43"/>
      <c r="AH36" s="43"/>
      <c r="AI36" s="43"/>
      <c r="AJ36" s="43"/>
      <c r="AK36" s="36"/>
    </row>
    <row r="37" spans="1:38" ht="18.75">
      <c r="A37" s="462"/>
      <c r="B37" s="48" t="s">
        <v>649</v>
      </c>
      <c r="C37" s="40"/>
    </row>
    <row r="38" spans="1:38" ht="18.75">
      <c r="A38" s="462"/>
      <c r="B38" s="48" t="s">
        <v>654</v>
      </c>
    </row>
  </sheetData>
  <sheetProtection algorithmName="SHA-512" hashValue="vCVLfg8CRHnaBUXErFL/rfox7PgJ5lJkCRLJt7MWnFNk9qAEI0ZB850TDmfD3hrs1wPkzXZ8OhYLOV8JKsOLYA==" saltValue="6KIiWwWhopHMzGGluFFUHA==" spinCount="100000" sheet="1" objects="1" scenarios="1"/>
  <mergeCells count="9">
    <mergeCell ref="AB3:AD3"/>
    <mergeCell ref="AB4:AD4"/>
    <mergeCell ref="T3:AA4"/>
    <mergeCell ref="A6:A29"/>
    <mergeCell ref="J3:N4"/>
    <mergeCell ref="O3:S4"/>
    <mergeCell ref="A3:D4"/>
    <mergeCell ref="E3:G4"/>
    <mergeCell ref="H3:I4"/>
  </mergeCells>
  <phoneticPr fontId="3"/>
  <conditionalFormatting sqref="F8:F27 I8:I27 L8:L27 O8:O27 R8:R27 U8:U27 AA8:AA27">
    <cfRule type="cellIs" dxfId="65" priority="2" stopIfTrue="1" operator="lessThan">
      <formula>E8</formula>
    </cfRule>
    <cfRule type="cellIs" dxfId="64" priority="3" stopIfTrue="1" operator="greaterThan">
      <formula>E8</formula>
    </cfRule>
  </conditionalFormatting>
  <conditionalFormatting sqref="AM6:AM32">
    <cfRule type="expression" dxfId="63" priority="1">
      <formula>AM6&lt;&gt;0</formula>
    </cfRule>
  </conditionalFormatting>
  <dataValidations count="1">
    <dataValidation imeMode="off" allowBlank="1" showInputMessage="1" showErrorMessage="1" sqref="F8:F27 AA8:AA27 U8:U27 R8:R27 L8:L27 O8:O27 I8:I27" xr:uid="{00000000-0002-0000-0E00-000000000000}"/>
  </dataValidations>
  <hyperlinks>
    <hyperlink ref="AL3" location="地図!A1" display="地図" xr:uid="{00000000-0004-0000-0E00-000000000000}"/>
    <hyperlink ref="AL4" location="申込書!A1" display="申込書" xr:uid="{00000000-0004-0000-0E00-000001000000}"/>
    <hyperlink ref="AL8" location="安来!A1" display="安来市" xr:uid="{00000000-0004-0000-0E00-000002000000}"/>
    <hyperlink ref="AL11" location="雲南!A1" display="雲南市" xr:uid="{00000000-0004-0000-0E00-000003000000}"/>
    <hyperlink ref="AL12:AL14" location="仁多・飯石・隠岐!A1" display="仁多郡" xr:uid="{00000000-0004-0000-0E00-000004000000}"/>
    <hyperlink ref="AL15" location="大田!A1" display="大田市" xr:uid="{00000000-0004-0000-0E00-000005000000}"/>
    <hyperlink ref="AL16" location="邑智!A1" display="邑智郡" xr:uid="{00000000-0004-0000-0E00-000006000000}"/>
    <hyperlink ref="AL18" location="浜田!A1" display="浜田市" xr:uid="{00000000-0004-0000-0E00-000007000000}"/>
    <hyperlink ref="AL17" location="江津・広島!A1" display="江津市" xr:uid="{00000000-0004-0000-0E00-000008000000}"/>
    <hyperlink ref="AL31" location="江津・広島!A1" display="広島県" xr:uid="{00000000-0004-0000-0E00-000009000000}"/>
    <hyperlink ref="AL19:AL20" location="益田・鹿足・山口!A1" display="益田市" xr:uid="{00000000-0004-0000-0E00-00000A000000}"/>
    <hyperlink ref="AL32" location="益田・鹿足・山口!A1" display="山口県" xr:uid="{00000000-0004-0000-0E00-00000B000000}"/>
    <hyperlink ref="AL23:AL24" location="西伯・日野!A1" display="西伯郡" xr:uid="{00000000-0004-0000-0E00-00000C000000}"/>
    <hyperlink ref="AL25:AL26" location="倉吉・東伯!A1" display="倉吉市" xr:uid="{00000000-0004-0000-0E00-00000D000000}"/>
    <hyperlink ref="AL6" location="松江１!A1" display="松江市１" xr:uid="{00000000-0004-0000-0E00-00000E000000}"/>
    <hyperlink ref="AL7" location="松江２!A1" display="松江市２" xr:uid="{00000000-0004-0000-0E00-00000F000000}"/>
    <hyperlink ref="AL10" location="出雲２!A1" display="出雲市２" xr:uid="{00000000-0004-0000-0E00-000010000000}"/>
    <hyperlink ref="AL9" location="出雲１!A1" display="出雲市１" xr:uid="{00000000-0004-0000-0E00-000011000000}"/>
    <hyperlink ref="AL27" location="鳥取１!A1" display="鳥取１" xr:uid="{00000000-0004-0000-0E00-000012000000}"/>
    <hyperlink ref="AL28:AL30" location="新鳥取・八頭・岩美!A1" display="新鳥取市" xr:uid="{00000000-0004-0000-0E00-000013000000}"/>
    <hyperlink ref="AL28" location="鳥取２・八頭・岩美!A1" display="鳥取２" xr:uid="{00000000-0004-0000-0E00-000014000000}"/>
    <hyperlink ref="AL29" location="鳥取２・八頭・岩美!A1" display="八頭郡" xr:uid="{00000000-0004-0000-0E00-000015000000}"/>
    <hyperlink ref="AL30" location="鳥取２・八頭・岩美!A1" display="岩美郡" xr:uid="{00000000-0004-0000-0E00-000016000000}"/>
    <hyperlink ref="AL21" location="米子・境港!A1" display="米子市" xr:uid="{00000000-0004-0000-0E00-000017000000}"/>
    <hyperlink ref="AL22" location="米子・境港!A1" display="境港市" xr:uid="{00000000-0004-0000-0E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0:B2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EBFF"/>
    <pageSetUpPr fitToPage="1"/>
  </sheetPr>
  <dimension ref="A1:AM43"/>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customWidth="1"/>
    <col min="2" max="2" width="9.75" customWidth="1"/>
    <col min="3" max="3" width="13.625" customWidth="1"/>
    <col min="4" max="4" width="7" customWidth="1"/>
    <col min="5" max="5" width="7.625" customWidth="1"/>
    <col min="6" max="6" width="8" customWidth="1"/>
    <col min="7" max="7" width="7" customWidth="1"/>
    <col min="8" max="8" width="7.625" customWidth="1"/>
    <col min="9" max="9" width="8" customWidth="1"/>
    <col min="10" max="10" width="7" customWidth="1"/>
    <col min="11" max="11" width="7.625" customWidth="1"/>
    <col min="12" max="12" width="8" customWidth="1"/>
    <col min="13" max="13" width="7" customWidth="1"/>
    <col min="14" max="14" width="7.625" customWidth="1"/>
    <col min="15" max="15" width="8" customWidth="1"/>
    <col min="16" max="16" width="7" customWidth="1"/>
    <col min="17" max="17" width="7.625" customWidth="1"/>
    <col min="18" max="18" width="8" customWidth="1"/>
    <col min="19" max="19" width="7" customWidth="1"/>
    <col min="20" max="20" width="7.625" customWidth="1"/>
    <col min="21" max="21" width="8" customWidth="1"/>
    <col min="22" max="24" width="8" hidden="1" customWidth="1"/>
    <col min="25" max="25" width="7" customWidth="1"/>
    <col min="26" max="26" width="7.625" customWidth="1"/>
    <col min="27" max="27" width="8" customWidth="1"/>
    <col min="28" max="28" width="7" customWidth="1"/>
    <col min="29" max="29" width="7.625" customWidth="1"/>
    <col min="30" max="30" width="8" customWidth="1"/>
    <col min="31" max="36" width="8" hidden="1" customWidth="1"/>
    <col min="37" max="37" width="1.625" style="28" customWidth="1"/>
    <col min="38" max="38" width="8.625" style="28" customWidth="1"/>
    <col min="39" max="39" width="0.375" style="28" customWidth="1"/>
  </cols>
  <sheetData>
    <row r="1" spans="1:39" s="28" customFormat="1" ht="18" customHeight="1" thickBot="1">
      <c r="AB1" s="59"/>
      <c r="AC1" s="59"/>
      <c r="AD1" s="59" t="str">
        <f>申込書!I2</f>
        <v>2026年2月改定 (適用期間 2026年4月～2026年7月) (3)</v>
      </c>
      <c r="AE1" s="59"/>
      <c r="AF1" s="59"/>
      <c r="AG1" s="59"/>
      <c r="AH1" s="59"/>
      <c r="AI1" s="59"/>
      <c r="AJ1" s="59"/>
      <c r="AK1" s="59"/>
    </row>
    <row r="2" spans="1:39" s="28" customFormat="1" ht="21.75" customHeight="1">
      <c r="A2" s="132" t="s">
        <v>138</v>
      </c>
      <c r="B2" s="133"/>
      <c r="C2" s="24"/>
      <c r="D2" s="63"/>
      <c r="E2" s="64" t="s">
        <v>79</v>
      </c>
      <c r="F2" s="25"/>
      <c r="G2" s="63"/>
      <c r="H2" s="64" t="s">
        <v>80</v>
      </c>
      <c r="I2" s="63"/>
      <c r="J2" s="64" t="s">
        <v>81</v>
      </c>
      <c r="K2" s="25"/>
      <c r="L2" s="27"/>
      <c r="M2" s="25"/>
      <c r="N2" s="63"/>
      <c r="O2" s="64" t="s">
        <v>86</v>
      </c>
      <c r="P2" s="25"/>
      <c r="Q2" s="25"/>
      <c r="R2" s="25"/>
      <c r="S2" s="25"/>
      <c r="T2" s="64" t="s">
        <v>160</v>
      </c>
      <c r="U2" s="25"/>
      <c r="V2" s="25"/>
      <c r="W2" s="27"/>
      <c r="X2" s="63"/>
      <c r="Y2" s="25"/>
      <c r="Z2" s="25"/>
      <c r="AA2" s="25"/>
      <c r="AB2" s="64" t="s">
        <v>130</v>
      </c>
      <c r="AC2" s="25"/>
      <c r="AD2" s="26"/>
    </row>
    <row r="3" spans="1:39" s="28" customFormat="1"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7"/>
      <c r="Y3" s="1037"/>
      <c r="Z3" s="1037"/>
      <c r="AA3" s="1038"/>
      <c r="AB3" s="1036">
        <f>申込書!E4</f>
        <v>0</v>
      </c>
      <c r="AC3" s="1037"/>
      <c r="AD3" s="1045"/>
      <c r="AL3" s="194" t="s">
        <v>132</v>
      </c>
    </row>
    <row r="4" spans="1:39" s="28" customFormat="1"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0"/>
      <c r="Y4" s="1040"/>
      <c r="Z4" s="1040"/>
      <c r="AA4" s="1041"/>
      <c r="AB4" s="1039">
        <f>申込書!H4</f>
        <v>0</v>
      </c>
      <c r="AC4" s="1040"/>
      <c r="AD4" s="1046"/>
      <c r="AL4" s="194" t="s">
        <v>131</v>
      </c>
    </row>
    <row r="5" spans="1:39" s="28" customFormat="1" ht="21.75" customHeight="1" thickBot="1">
      <c r="B5" s="1"/>
      <c r="C5" s="11"/>
      <c r="D5" s="48" t="s">
        <v>1089</v>
      </c>
      <c r="AC5" s="48"/>
    </row>
    <row r="6" spans="1:39" s="28" customFormat="1" ht="20.100000000000001" customHeight="1">
      <c r="A6" s="1049" t="s">
        <v>61</v>
      </c>
      <c r="B6" s="1058"/>
      <c r="C6" s="1059"/>
      <c r="D6" s="605" t="s">
        <v>82</v>
      </c>
      <c r="E6" s="606"/>
      <c r="F6" s="606"/>
      <c r="G6" s="605" t="s">
        <v>696</v>
      </c>
      <c r="H6" s="606"/>
      <c r="I6" s="606"/>
      <c r="J6" s="605" t="s">
        <v>697</v>
      </c>
      <c r="K6" s="606"/>
      <c r="L6" s="606"/>
      <c r="M6" s="605" t="s">
        <v>698</v>
      </c>
      <c r="N6" s="606"/>
      <c r="O6" s="606"/>
      <c r="P6" s="605" t="s">
        <v>699</v>
      </c>
      <c r="Q6" s="606"/>
      <c r="R6" s="606"/>
      <c r="S6" s="605" t="s">
        <v>703</v>
      </c>
      <c r="T6" s="606"/>
      <c r="U6" s="606"/>
      <c r="V6" s="605"/>
      <c r="W6" s="606"/>
      <c r="X6" s="606"/>
      <c r="Y6" s="580" t="s">
        <v>701</v>
      </c>
      <c r="Z6" s="579"/>
      <c r="AA6" s="581"/>
      <c r="AB6" s="613"/>
      <c r="AC6" s="613"/>
      <c r="AD6" s="613"/>
      <c r="AE6" s="52"/>
      <c r="AF6" s="52"/>
      <c r="AG6" s="52"/>
      <c r="AH6" s="52"/>
      <c r="AI6" s="52"/>
      <c r="AJ6" s="52"/>
      <c r="AK6" s="35"/>
      <c r="AL6" s="195" t="s">
        <v>260</v>
      </c>
      <c r="AM6" s="484">
        <f>市郡別!E8</f>
        <v>0</v>
      </c>
    </row>
    <row r="7" spans="1:39" s="28" customFormat="1" ht="20.100000000000001" customHeight="1">
      <c r="A7" s="1052"/>
      <c r="B7" s="594" t="s">
        <v>84</v>
      </c>
      <c r="C7" s="584" t="s">
        <v>592</v>
      </c>
      <c r="D7" s="614" t="s">
        <v>250</v>
      </c>
      <c r="E7" s="614"/>
      <c r="F7" s="615" t="s">
        <v>83</v>
      </c>
      <c r="G7" s="614" t="s">
        <v>250</v>
      </c>
      <c r="H7" s="614"/>
      <c r="I7" s="615" t="s">
        <v>83</v>
      </c>
      <c r="J7" s="614" t="s">
        <v>250</v>
      </c>
      <c r="K7" s="614"/>
      <c r="L7" s="615" t="s">
        <v>83</v>
      </c>
      <c r="M7" s="614" t="s">
        <v>250</v>
      </c>
      <c r="N7" s="614"/>
      <c r="O7" s="615" t="s">
        <v>83</v>
      </c>
      <c r="P7" s="614" t="s">
        <v>250</v>
      </c>
      <c r="Q7" s="614"/>
      <c r="R7" s="615" t="s">
        <v>83</v>
      </c>
      <c r="S7" s="614" t="s">
        <v>250</v>
      </c>
      <c r="T7" s="614"/>
      <c r="U7" s="615" t="s">
        <v>83</v>
      </c>
      <c r="V7" s="616"/>
      <c r="W7" s="617"/>
      <c r="X7" s="617"/>
      <c r="Y7" s="614" t="s">
        <v>250</v>
      </c>
      <c r="Z7" s="618"/>
      <c r="AA7" s="619" t="s">
        <v>83</v>
      </c>
      <c r="AB7" s="620"/>
      <c r="AC7" s="620"/>
      <c r="AD7" s="620"/>
      <c r="AE7" s="32"/>
      <c r="AF7" s="32"/>
      <c r="AG7" s="32"/>
      <c r="AH7" s="32"/>
      <c r="AI7" s="32"/>
      <c r="AJ7" s="32"/>
      <c r="AL7" s="195" t="s">
        <v>261</v>
      </c>
      <c r="AM7" s="484">
        <f>市郡別!E9</f>
        <v>0</v>
      </c>
    </row>
    <row r="8" spans="1:39" s="28" customFormat="1" ht="20.100000000000001" customHeight="1">
      <c r="A8" s="1052"/>
      <c r="B8" s="674" t="s">
        <v>821</v>
      </c>
      <c r="C8" s="677" t="s">
        <v>469</v>
      </c>
      <c r="D8" s="689"/>
      <c r="E8" s="850">
        <v>630</v>
      </c>
      <c r="F8" s="488"/>
      <c r="G8" s="634" t="s">
        <v>1042</v>
      </c>
      <c r="H8" s="247">
        <v>40</v>
      </c>
      <c r="I8" s="488"/>
      <c r="J8" s="634" t="s">
        <v>469</v>
      </c>
      <c r="K8" s="247">
        <v>180</v>
      </c>
      <c r="L8" s="488"/>
      <c r="M8" s="634" t="s">
        <v>1041</v>
      </c>
      <c r="N8" s="247">
        <v>20</v>
      </c>
      <c r="O8" s="488"/>
      <c r="P8" s="634" t="s">
        <v>1041</v>
      </c>
      <c r="Q8" s="247">
        <v>10</v>
      </c>
      <c r="R8" s="488"/>
      <c r="S8" s="634" t="s">
        <v>1041</v>
      </c>
      <c r="T8" s="247">
        <v>20</v>
      </c>
      <c r="U8" s="488"/>
      <c r="V8" s="512"/>
      <c r="W8" s="301"/>
      <c r="X8" s="301"/>
      <c r="Y8" s="634" t="s">
        <v>1041</v>
      </c>
      <c r="Z8" s="247">
        <v>10</v>
      </c>
      <c r="AA8" s="248"/>
      <c r="AB8" s="32"/>
      <c r="AK8" s="38"/>
      <c r="AL8" s="195" t="s">
        <v>93</v>
      </c>
      <c r="AM8" s="484">
        <f>市郡別!E11</f>
        <v>0</v>
      </c>
    </row>
    <row r="9" spans="1:39" s="28" customFormat="1" ht="20.100000000000001" customHeight="1">
      <c r="A9" s="1052"/>
      <c r="B9" s="673"/>
      <c r="C9" s="653" t="s">
        <v>470</v>
      </c>
      <c r="D9" s="654" t="s">
        <v>604</v>
      </c>
      <c r="E9" s="847">
        <v>310</v>
      </c>
      <c r="F9" s="486"/>
      <c r="G9" s="632" t="s">
        <v>604</v>
      </c>
      <c r="H9" s="243">
        <v>10</v>
      </c>
      <c r="I9" s="486"/>
      <c r="J9" s="632" t="s">
        <v>822</v>
      </c>
      <c r="K9" s="243">
        <v>10</v>
      </c>
      <c r="L9" s="486"/>
      <c r="M9" s="833"/>
      <c r="N9" s="243"/>
      <c r="O9" s="486"/>
      <c r="P9" s="632"/>
      <c r="Q9" s="243"/>
      <c r="R9" s="486"/>
      <c r="S9" s="632" t="s">
        <v>604</v>
      </c>
      <c r="T9" s="243">
        <v>10</v>
      </c>
      <c r="U9" s="486"/>
      <c r="V9" s="507"/>
      <c r="W9" s="291"/>
      <c r="X9" s="291"/>
      <c r="Y9" s="632" t="s">
        <v>604</v>
      </c>
      <c r="Z9" s="243">
        <v>10</v>
      </c>
      <c r="AA9" s="244"/>
      <c r="AB9" s="32"/>
      <c r="AK9" s="38"/>
      <c r="AL9" s="195" t="s">
        <v>262</v>
      </c>
      <c r="AM9" s="484">
        <f>市郡別!E12</f>
        <v>0</v>
      </c>
    </row>
    <row r="10" spans="1:39" s="28" customFormat="1" ht="20.100000000000001" customHeight="1">
      <c r="A10" s="1052"/>
      <c r="B10" s="688"/>
      <c r="C10" s="653" t="s">
        <v>471</v>
      </c>
      <c r="D10" s="654" t="s">
        <v>604</v>
      </c>
      <c r="E10" s="847">
        <v>240</v>
      </c>
      <c r="F10" s="486"/>
      <c r="G10" s="632" t="s">
        <v>604</v>
      </c>
      <c r="H10" s="243">
        <v>10</v>
      </c>
      <c r="I10" s="486"/>
      <c r="J10" s="632" t="s">
        <v>604</v>
      </c>
      <c r="K10" s="243">
        <v>20</v>
      </c>
      <c r="L10" s="486"/>
      <c r="M10" s="634" t="s">
        <v>604</v>
      </c>
      <c r="N10" s="243">
        <v>10</v>
      </c>
      <c r="O10" s="486"/>
      <c r="P10" s="632"/>
      <c r="Q10" s="243"/>
      <c r="R10" s="486"/>
      <c r="S10" s="632"/>
      <c r="T10" s="243"/>
      <c r="U10" s="486"/>
      <c r="V10" s="507"/>
      <c r="W10" s="291"/>
      <c r="X10" s="291"/>
      <c r="Y10" s="632"/>
      <c r="Z10" s="243"/>
      <c r="AA10" s="244"/>
      <c r="AB10" s="32"/>
      <c r="AK10" s="38"/>
      <c r="AL10" s="195" t="s">
        <v>263</v>
      </c>
      <c r="AM10" s="484">
        <f>市郡別!E13</f>
        <v>0</v>
      </c>
    </row>
    <row r="11" spans="1:39" s="28" customFormat="1" ht="20.100000000000001" customHeight="1">
      <c r="A11" s="1052"/>
      <c r="B11" s="674"/>
      <c r="C11" s="677" t="s">
        <v>472</v>
      </c>
      <c r="D11" s="689" t="s">
        <v>604</v>
      </c>
      <c r="E11" s="851">
        <v>320</v>
      </c>
      <c r="F11" s="488"/>
      <c r="G11" s="634" t="s">
        <v>1041</v>
      </c>
      <c r="H11" s="247">
        <v>10</v>
      </c>
      <c r="I11" s="488"/>
      <c r="J11" s="634"/>
      <c r="K11" s="247"/>
      <c r="L11" s="488"/>
      <c r="M11" s="634" t="s">
        <v>1041</v>
      </c>
      <c r="N11" s="247">
        <v>0</v>
      </c>
      <c r="O11" s="488"/>
      <c r="P11" s="634"/>
      <c r="Q11" s="247"/>
      <c r="R11" s="488"/>
      <c r="S11" s="634"/>
      <c r="T11" s="247"/>
      <c r="U11" s="488"/>
      <c r="V11" s="512"/>
      <c r="W11" s="301"/>
      <c r="X11" s="301"/>
      <c r="Y11" s="634"/>
      <c r="Z11" s="247"/>
      <c r="AA11" s="248"/>
      <c r="AB11" s="32"/>
      <c r="AK11" s="38"/>
      <c r="AL11" s="198" t="s">
        <v>85</v>
      </c>
      <c r="AM11" s="484">
        <f>市郡別!E15</f>
        <v>0</v>
      </c>
    </row>
    <row r="12" spans="1:39" s="28" customFormat="1" ht="20.100000000000001" customHeight="1">
      <c r="A12" s="1052"/>
      <c r="B12" s="673"/>
      <c r="C12" s="653" t="s">
        <v>473</v>
      </c>
      <c r="D12" s="704" t="s">
        <v>604</v>
      </c>
      <c r="E12" s="847">
        <v>730</v>
      </c>
      <c r="F12" s="486"/>
      <c r="G12" s="632" t="s">
        <v>604</v>
      </c>
      <c r="H12" s="243">
        <v>30</v>
      </c>
      <c r="I12" s="486"/>
      <c r="J12" s="632" t="s">
        <v>473</v>
      </c>
      <c r="K12" s="243">
        <v>90</v>
      </c>
      <c r="L12" s="486"/>
      <c r="M12" s="632" t="s">
        <v>823</v>
      </c>
      <c r="N12" s="243">
        <v>30</v>
      </c>
      <c r="O12" s="486"/>
      <c r="P12" s="632" t="s">
        <v>604</v>
      </c>
      <c r="Q12" s="243">
        <v>10</v>
      </c>
      <c r="R12" s="486"/>
      <c r="S12" s="632" t="s">
        <v>823</v>
      </c>
      <c r="T12" s="243">
        <v>10</v>
      </c>
      <c r="U12" s="486"/>
      <c r="V12" s="507"/>
      <c r="W12" s="291"/>
      <c r="X12" s="291"/>
      <c r="Y12" s="632" t="s">
        <v>604</v>
      </c>
      <c r="Z12" s="243">
        <v>10</v>
      </c>
      <c r="AA12" s="244"/>
      <c r="AB12" s="32"/>
      <c r="AK12" s="38"/>
      <c r="AL12" s="196" t="s">
        <v>90</v>
      </c>
      <c r="AM12" s="484">
        <f>市郡別!E16</f>
        <v>0</v>
      </c>
    </row>
    <row r="13" spans="1:39" s="28" customFormat="1" ht="20.100000000000001" customHeight="1">
      <c r="A13" s="1052"/>
      <c r="B13" s="702"/>
      <c r="C13" s="647" t="s">
        <v>474</v>
      </c>
      <c r="D13" s="654" t="s">
        <v>604</v>
      </c>
      <c r="E13" s="847">
        <v>370</v>
      </c>
      <c r="F13" s="486"/>
      <c r="G13" s="632" t="s">
        <v>604</v>
      </c>
      <c r="H13" s="243">
        <v>10</v>
      </c>
      <c r="I13" s="486"/>
      <c r="J13" s="632" t="s">
        <v>604</v>
      </c>
      <c r="K13" s="243">
        <v>10</v>
      </c>
      <c r="L13" s="486"/>
      <c r="M13" s="632" t="s">
        <v>604</v>
      </c>
      <c r="N13" s="243">
        <v>10</v>
      </c>
      <c r="O13" s="486"/>
      <c r="P13" s="632"/>
      <c r="Q13" s="243">
        <v>0</v>
      </c>
      <c r="R13" s="486"/>
      <c r="S13" s="705"/>
      <c r="T13" s="243"/>
      <c r="U13" s="486"/>
      <c r="V13" s="507"/>
      <c r="W13" s="291"/>
      <c r="X13" s="291"/>
      <c r="Y13" s="632" t="s">
        <v>604</v>
      </c>
      <c r="Z13" s="243">
        <v>10</v>
      </c>
      <c r="AA13" s="244"/>
      <c r="AB13" s="32"/>
      <c r="AK13" s="38"/>
      <c r="AL13" s="196" t="s">
        <v>62</v>
      </c>
      <c r="AM13" s="484">
        <f>市郡別!E17</f>
        <v>0</v>
      </c>
    </row>
    <row r="14" spans="1:39" s="28" customFormat="1" ht="20.100000000000001" customHeight="1" thickBot="1">
      <c r="A14" s="1052"/>
      <c r="B14" s="273">
        <f>SUM(E8:E14,H8:H14,N8:N14,K8:K14,Q8:Q14,T8:T14,Z8:Z14)</f>
        <v>3420</v>
      </c>
      <c r="C14" s="691" t="s">
        <v>475</v>
      </c>
      <c r="D14" s="692" t="s">
        <v>604</v>
      </c>
      <c r="E14" s="852">
        <v>210</v>
      </c>
      <c r="F14" s="489"/>
      <c r="G14" s="635" t="s">
        <v>604</v>
      </c>
      <c r="H14" s="249">
        <v>10</v>
      </c>
      <c r="I14" s="489"/>
      <c r="J14" s="635"/>
      <c r="K14" s="249"/>
      <c r="L14" s="489"/>
      <c r="M14" s="635"/>
      <c r="N14" s="249"/>
      <c r="O14" s="489"/>
      <c r="P14" s="635" t="s">
        <v>604</v>
      </c>
      <c r="Q14" s="249">
        <v>10</v>
      </c>
      <c r="R14" s="489"/>
      <c r="S14" s="635"/>
      <c r="T14" s="249"/>
      <c r="U14" s="489"/>
      <c r="V14" s="513"/>
      <c r="W14" s="302"/>
      <c r="X14" s="302"/>
      <c r="Y14" s="635"/>
      <c r="Z14" s="249"/>
      <c r="AA14" s="250"/>
      <c r="AB14" s="32"/>
      <c r="AK14" s="38"/>
      <c r="AL14" s="196" t="s">
        <v>63</v>
      </c>
      <c r="AM14" s="484">
        <f>市郡別!E18</f>
        <v>0</v>
      </c>
    </row>
    <row r="15" spans="1:39" s="28" customFormat="1" ht="20.100000000000001" customHeight="1" thickTop="1">
      <c r="A15" s="1052"/>
      <c r="B15" s="703" t="s">
        <v>830</v>
      </c>
      <c r="C15" s="312">
        <f>SUM(E16,H16,N16,K16,Q16,T16,Z16)</f>
        <v>3420</v>
      </c>
      <c r="D15" s="313"/>
      <c r="E15" s="314"/>
      <c r="F15" s="519"/>
      <c r="G15" s="520"/>
      <c r="H15" s="314"/>
      <c r="I15" s="519"/>
      <c r="J15" s="520"/>
      <c r="K15" s="314"/>
      <c r="L15" s="519"/>
      <c r="M15" s="520"/>
      <c r="N15" s="314"/>
      <c r="O15" s="519"/>
      <c r="P15" s="520"/>
      <c r="Q15" s="314"/>
      <c r="R15" s="519"/>
      <c r="S15" s="520"/>
      <c r="T15" s="314"/>
      <c r="U15" s="519"/>
      <c r="V15" s="521"/>
      <c r="W15" s="315"/>
      <c r="X15" s="315"/>
      <c r="Y15" s="520"/>
      <c r="Z15" s="314"/>
      <c r="AA15" s="316"/>
      <c r="AB15" s="32"/>
      <c r="AK15" s="38"/>
      <c r="AL15" s="195" t="s">
        <v>64</v>
      </c>
      <c r="AM15" s="484">
        <f>市郡別!E20</f>
        <v>0</v>
      </c>
    </row>
    <row r="16" spans="1:39" ht="20.100000000000001" customHeight="1" thickBot="1">
      <c r="A16" s="1053"/>
      <c r="B16" s="576" t="s">
        <v>695</v>
      </c>
      <c r="C16" s="259">
        <f>SUM(F16,I16,O16,L16,R16,U16,AA16)</f>
        <v>0</v>
      </c>
      <c r="D16" s="286"/>
      <c r="E16" s="287">
        <f>SUM(E8:E14)</f>
        <v>2810</v>
      </c>
      <c r="F16" s="493">
        <f>SUM(F8:F14)</f>
        <v>0</v>
      </c>
      <c r="G16" s="503"/>
      <c r="H16" s="287">
        <f>SUM(H8:H14)</f>
        <v>120</v>
      </c>
      <c r="I16" s="493">
        <f>SUM(I8:I14)</f>
        <v>0</v>
      </c>
      <c r="J16" s="503"/>
      <c r="K16" s="287">
        <f>SUM(K8:K14)</f>
        <v>310</v>
      </c>
      <c r="L16" s="493">
        <f>SUM(L8:L14)</f>
        <v>0</v>
      </c>
      <c r="M16" s="503"/>
      <c r="N16" s="287">
        <f>SUM(N8:N14)</f>
        <v>70</v>
      </c>
      <c r="O16" s="493">
        <f>SUM(O8:O14)</f>
        <v>0</v>
      </c>
      <c r="P16" s="503"/>
      <c r="Q16" s="287">
        <f>SUM(Q8:Q14)</f>
        <v>30</v>
      </c>
      <c r="R16" s="493">
        <f>SUM(R8:R14)</f>
        <v>0</v>
      </c>
      <c r="S16" s="503"/>
      <c r="T16" s="287">
        <f>SUM(T8:T14)</f>
        <v>40</v>
      </c>
      <c r="U16" s="493">
        <f>SUM(U8:U14)</f>
        <v>0</v>
      </c>
      <c r="V16" s="518"/>
      <c r="W16" s="310"/>
      <c r="X16" s="310"/>
      <c r="Y16" s="503"/>
      <c r="Z16" s="287">
        <f>SUM(Z8:Z14)</f>
        <v>40</v>
      </c>
      <c r="AA16" s="264">
        <f>SUM(AA8:AA14)</f>
        <v>0</v>
      </c>
      <c r="AK16" s="38"/>
      <c r="AL16" s="195" t="s">
        <v>69</v>
      </c>
      <c r="AM16" s="484">
        <f>市郡別!E21</f>
        <v>0</v>
      </c>
    </row>
    <row r="17" spans="1:39" ht="20.100000000000001" customHeight="1" thickBot="1">
      <c r="A17" s="317"/>
      <c r="B17" s="311"/>
      <c r="C17" s="311"/>
      <c r="D17" s="317"/>
      <c r="E17" s="318"/>
      <c r="F17" s="318"/>
      <c r="G17" s="317"/>
      <c r="H17" s="318"/>
      <c r="I17" s="318"/>
      <c r="J17" s="317"/>
      <c r="K17" s="318"/>
      <c r="L17" s="318"/>
      <c r="M17" s="317"/>
      <c r="N17" s="318"/>
      <c r="O17" s="318"/>
      <c r="P17" s="317"/>
      <c r="Q17" s="318"/>
      <c r="R17" s="318"/>
      <c r="S17" s="317"/>
      <c r="T17" s="318"/>
      <c r="U17" s="318"/>
      <c r="V17" s="317"/>
      <c r="W17" s="317"/>
      <c r="X17" s="317"/>
      <c r="Y17" s="317"/>
      <c r="Z17" s="318"/>
      <c r="AA17" s="318"/>
      <c r="AK17" s="38"/>
      <c r="AL17" s="195" t="s">
        <v>66</v>
      </c>
      <c r="AM17" s="484">
        <f>市郡別!E22</f>
        <v>0</v>
      </c>
    </row>
    <row r="18" spans="1:39" s="28" customFormat="1" ht="20.100000000000001" customHeight="1">
      <c r="A18" s="1049" t="s">
        <v>62</v>
      </c>
      <c r="B18" s="706" t="s">
        <v>824</v>
      </c>
      <c r="C18" s="707" t="s">
        <v>476</v>
      </c>
      <c r="D18" s="708" t="s">
        <v>604</v>
      </c>
      <c r="E18" s="319">
        <v>230</v>
      </c>
      <c r="F18" s="522"/>
      <c r="G18" s="709" t="s">
        <v>604</v>
      </c>
      <c r="H18" s="846">
        <v>30</v>
      </c>
      <c r="I18" s="522"/>
      <c r="J18" s="709" t="s">
        <v>476</v>
      </c>
      <c r="K18" s="319">
        <v>50</v>
      </c>
      <c r="L18" s="522"/>
      <c r="M18" s="709" t="s">
        <v>604</v>
      </c>
      <c r="N18" s="319">
        <v>10</v>
      </c>
      <c r="O18" s="522"/>
      <c r="P18" s="709" t="s">
        <v>604</v>
      </c>
      <c r="Q18" s="319">
        <v>10</v>
      </c>
      <c r="R18" s="522"/>
      <c r="S18" s="709" t="s">
        <v>604</v>
      </c>
      <c r="T18" s="319">
        <v>70</v>
      </c>
      <c r="U18" s="522"/>
      <c r="V18" s="523"/>
      <c r="W18" s="320"/>
      <c r="X18" s="320"/>
      <c r="Y18" s="709" t="s">
        <v>604</v>
      </c>
      <c r="Z18" s="319">
        <v>20</v>
      </c>
      <c r="AA18" s="321"/>
      <c r="AB18" s="39"/>
      <c r="AC18" s="38"/>
      <c r="AD18" s="36"/>
      <c r="AE18" s="36"/>
      <c r="AF18" s="36"/>
      <c r="AG18" s="36"/>
      <c r="AH18" s="36"/>
      <c r="AI18" s="36"/>
      <c r="AJ18" s="36"/>
      <c r="AK18" s="38"/>
      <c r="AL18" s="195" t="s">
        <v>65</v>
      </c>
      <c r="AM18" s="484">
        <f>市郡別!E23</f>
        <v>0</v>
      </c>
    </row>
    <row r="19" spans="1:39" s="28" customFormat="1" ht="20.100000000000001" customHeight="1">
      <c r="A19" s="1052"/>
      <c r="B19" s="674"/>
      <c r="C19" s="653" t="s">
        <v>477</v>
      </c>
      <c r="D19" s="654" t="s">
        <v>604</v>
      </c>
      <c r="E19" s="243">
        <v>130</v>
      </c>
      <c r="F19" s="486"/>
      <c r="G19" s="632" t="s">
        <v>604</v>
      </c>
      <c r="H19" s="847">
        <v>10</v>
      </c>
      <c r="I19" s="486"/>
      <c r="J19" s="632" t="s">
        <v>604</v>
      </c>
      <c r="K19" s="243">
        <v>50</v>
      </c>
      <c r="L19" s="486"/>
      <c r="M19" s="632" t="s">
        <v>604</v>
      </c>
      <c r="N19" s="243">
        <v>10</v>
      </c>
      <c r="O19" s="486"/>
      <c r="P19" s="632" t="s">
        <v>604</v>
      </c>
      <c r="Q19" s="243">
        <v>10</v>
      </c>
      <c r="R19" s="486"/>
      <c r="S19" s="632" t="s">
        <v>604</v>
      </c>
      <c r="T19" s="243">
        <v>20</v>
      </c>
      <c r="U19" s="486"/>
      <c r="V19" s="507"/>
      <c r="W19" s="291"/>
      <c r="X19" s="291"/>
      <c r="Y19" s="632"/>
      <c r="Z19" s="243"/>
      <c r="AA19" s="244"/>
      <c r="AB19" s="39"/>
      <c r="AC19" s="38"/>
      <c r="AD19" s="36"/>
      <c r="AE19" s="36"/>
      <c r="AF19" s="36"/>
      <c r="AG19" s="36"/>
      <c r="AH19" s="36"/>
      <c r="AI19" s="36"/>
      <c r="AJ19" s="36"/>
      <c r="AK19" s="38"/>
      <c r="AL19" s="195" t="s">
        <v>94</v>
      </c>
      <c r="AM19" s="484">
        <f>市郡別!E24</f>
        <v>0</v>
      </c>
    </row>
    <row r="20" spans="1:39" s="28" customFormat="1" ht="20.100000000000001" customHeight="1" thickBot="1">
      <c r="A20" s="1052"/>
      <c r="B20" s="274">
        <f>SUM(E18:E20,H18:H20,N18:N20,K18:K20,Q18:Q20,T18:T20,Z18:Z20)</f>
        <v>1240</v>
      </c>
      <c r="C20" s="679" t="s">
        <v>478</v>
      </c>
      <c r="D20" s="668" t="s">
        <v>604</v>
      </c>
      <c r="E20" s="252">
        <v>440</v>
      </c>
      <c r="F20" s="491"/>
      <c r="G20" s="639" t="s">
        <v>604</v>
      </c>
      <c r="H20" s="828">
        <v>30</v>
      </c>
      <c r="I20" s="491"/>
      <c r="J20" s="639" t="s">
        <v>478</v>
      </c>
      <c r="K20" s="252">
        <v>80</v>
      </c>
      <c r="L20" s="491"/>
      <c r="M20" s="639" t="s">
        <v>604</v>
      </c>
      <c r="N20" s="252">
        <v>10</v>
      </c>
      <c r="O20" s="491"/>
      <c r="P20" s="639"/>
      <c r="Q20" s="252"/>
      <c r="R20" s="491"/>
      <c r="S20" s="639" t="s">
        <v>604</v>
      </c>
      <c r="T20" s="252">
        <v>20</v>
      </c>
      <c r="U20" s="491"/>
      <c r="V20" s="508"/>
      <c r="W20" s="293"/>
      <c r="X20" s="293"/>
      <c r="Y20" s="639" t="s">
        <v>604</v>
      </c>
      <c r="Z20" s="252">
        <v>10</v>
      </c>
      <c r="AA20" s="253"/>
      <c r="AB20" s="39"/>
      <c r="AC20" s="38"/>
      <c r="AD20" s="36"/>
      <c r="AE20" s="36"/>
      <c r="AF20" s="36"/>
      <c r="AG20" s="36"/>
      <c r="AH20" s="36"/>
      <c r="AI20" s="36"/>
      <c r="AJ20" s="36"/>
      <c r="AK20" s="38"/>
      <c r="AL20" s="195" t="s">
        <v>89</v>
      </c>
      <c r="AM20" s="484">
        <f>市郡別!E25</f>
        <v>0</v>
      </c>
    </row>
    <row r="21" spans="1:39" s="28" customFormat="1" ht="20.100000000000001" customHeight="1" thickTop="1">
      <c r="A21" s="1052"/>
      <c r="B21" s="575" t="s">
        <v>832</v>
      </c>
      <c r="C21" s="254">
        <f>SUM(E22,H22,N22,K22,Q22,T22,Z22)</f>
        <v>1240</v>
      </c>
      <c r="D21" s="257"/>
      <c r="E21" s="282"/>
      <c r="F21" s="501"/>
      <c r="G21" s="494"/>
      <c r="H21" s="282"/>
      <c r="I21" s="501"/>
      <c r="J21" s="494"/>
      <c r="K21" s="282"/>
      <c r="L21" s="501"/>
      <c r="M21" s="494"/>
      <c r="N21" s="282"/>
      <c r="O21" s="501"/>
      <c r="P21" s="494"/>
      <c r="Q21" s="282"/>
      <c r="R21" s="501"/>
      <c r="S21" s="494"/>
      <c r="T21" s="282"/>
      <c r="U21" s="501"/>
      <c r="V21" s="515"/>
      <c r="W21" s="304"/>
      <c r="X21" s="304"/>
      <c r="Y21" s="494"/>
      <c r="Z21" s="282"/>
      <c r="AA21" s="285"/>
      <c r="AB21" s="39"/>
      <c r="AC21" s="38"/>
      <c r="AD21" s="36"/>
      <c r="AE21" s="36"/>
      <c r="AF21" s="36"/>
      <c r="AG21" s="36"/>
      <c r="AH21" s="36"/>
      <c r="AI21" s="36"/>
      <c r="AJ21" s="36"/>
      <c r="AK21" s="38"/>
      <c r="AL21" s="395" t="s">
        <v>97</v>
      </c>
      <c r="AM21" s="484">
        <f>市郡別!E29</f>
        <v>0</v>
      </c>
    </row>
    <row r="22" spans="1:39" ht="20.100000000000001" customHeight="1" thickBot="1">
      <c r="A22" s="1053"/>
      <c r="B22" s="576" t="s">
        <v>695</v>
      </c>
      <c r="C22" s="259">
        <f>SUM(F22,I22,O22,L22,R22,U22,AA22)</f>
        <v>0</v>
      </c>
      <c r="D22" s="286"/>
      <c r="E22" s="287">
        <f>SUM(E18:E20)</f>
        <v>800</v>
      </c>
      <c r="F22" s="493">
        <f>SUM(F18:F20)</f>
        <v>0</v>
      </c>
      <c r="G22" s="503"/>
      <c r="H22" s="287">
        <f>SUM(H18:H20)</f>
        <v>70</v>
      </c>
      <c r="I22" s="493">
        <f>SUM(I18:I20)</f>
        <v>0</v>
      </c>
      <c r="J22" s="503"/>
      <c r="K22" s="287">
        <f>SUM(K18:K20)</f>
        <v>180</v>
      </c>
      <c r="L22" s="493">
        <f>SUM(L18:L20)</f>
        <v>0</v>
      </c>
      <c r="M22" s="503"/>
      <c r="N22" s="287">
        <f>SUM(N18:N20)</f>
        <v>30</v>
      </c>
      <c r="O22" s="493">
        <f>SUM(O18:O20)</f>
        <v>0</v>
      </c>
      <c r="P22" s="503"/>
      <c r="Q22" s="287">
        <f>SUM(Q18:Q20)</f>
        <v>20</v>
      </c>
      <c r="R22" s="493">
        <f>SUM(R18:R20)</f>
        <v>0</v>
      </c>
      <c r="S22" s="503"/>
      <c r="T22" s="287">
        <f>SUM(T18:T20)</f>
        <v>110</v>
      </c>
      <c r="U22" s="493">
        <f>SUM(U18:U20)</f>
        <v>0</v>
      </c>
      <c r="V22" s="518"/>
      <c r="W22" s="310"/>
      <c r="X22" s="310"/>
      <c r="Y22" s="503"/>
      <c r="Z22" s="287">
        <f>SUM(Z18:Z20)</f>
        <v>30</v>
      </c>
      <c r="AA22" s="264">
        <f>SUM(AA18:AA20)</f>
        <v>0</v>
      </c>
      <c r="AK22" s="38"/>
      <c r="AL22" s="395" t="s">
        <v>98</v>
      </c>
      <c r="AM22" s="484">
        <f>市郡別!E30</f>
        <v>0</v>
      </c>
    </row>
    <row r="23" spans="1:39" ht="20.100000000000001" customHeight="1" thickBot="1">
      <c r="A23" s="317"/>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K23" s="38"/>
      <c r="AL23" s="195" t="s">
        <v>161</v>
      </c>
      <c r="AM23" s="484">
        <f>市郡別!E31</f>
        <v>0</v>
      </c>
    </row>
    <row r="24" spans="1:39" ht="19.5" customHeight="1">
      <c r="A24" s="1049" t="s">
        <v>63</v>
      </c>
      <c r="B24" s="706" t="s">
        <v>825</v>
      </c>
      <c r="C24" s="707" t="s">
        <v>479</v>
      </c>
      <c r="D24" s="708" t="s">
        <v>604</v>
      </c>
      <c r="E24" s="319">
        <v>2410</v>
      </c>
      <c r="F24" s="522"/>
      <c r="G24" s="709" t="s">
        <v>604</v>
      </c>
      <c r="H24" s="319">
        <v>200</v>
      </c>
      <c r="I24" s="522"/>
      <c r="J24" s="709" t="s">
        <v>479</v>
      </c>
      <c r="K24" s="319">
        <v>650</v>
      </c>
      <c r="L24" s="522"/>
      <c r="M24" s="709" t="s">
        <v>604</v>
      </c>
      <c r="N24" s="319">
        <v>50</v>
      </c>
      <c r="O24" s="522"/>
      <c r="P24" s="709"/>
      <c r="Q24" s="319"/>
      <c r="R24" s="522"/>
      <c r="S24" s="709"/>
      <c r="T24" s="319"/>
      <c r="U24" s="522"/>
      <c r="V24" s="523"/>
      <c r="W24" s="320"/>
      <c r="X24" s="320"/>
      <c r="Y24" s="709" t="s">
        <v>604</v>
      </c>
      <c r="Z24" s="319">
        <v>40</v>
      </c>
      <c r="AA24" s="321"/>
      <c r="AK24" s="38"/>
      <c r="AL24" s="195" t="s">
        <v>162</v>
      </c>
      <c r="AM24" s="484">
        <f>市郡別!E32</f>
        <v>0</v>
      </c>
    </row>
    <row r="25" spans="1:39" s="28" customFormat="1" ht="20.100000000000001" customHeight="1">
      <c r="A25" s="1052"/>
      <c r="B25" s="272">
        <f>SUM(E24:E25,H24:H25,N24:N25,K24:K25,Q24:Q25,T24:T25,Z24:Z25)</f>
        <v>3350</v>
      </c>
      <c r="C25" s="657"/>
      <c r="D25" s="650"/>
      <c r="E25" s="245"/>
      <c r="F25" s="487"/>
      <c r="G25" s="633"/>
      <c r="H25" s="245"/>
      <c r="I25" s="487"/>
      <c r="J25" s="633"/>
      <c r="K25" s="245"/>
      <c r="L25" s="487"/>
      <c r="M25" s="633"/>
      <c r="N25" s="245"/>
      <c r="O25" s="487"/>
      <c r="P25" s="633"/>
      <c r="Q25" s="245"/>
      <c r="R25" s="487"/>
      <c r="S25" s="633"/>
      <c r="T25" s="245"/>
      <c r="U25" s="487"/>
      <c r="V25" s="516"/>
      <c r="W25" s="305"/>
      <c r="X25" s="305"/>
      <c r="Y25" s="633"/>
      <c r="Z25" s="245"/>
      <c r="AA25" s="246"/>
      <c r="AB25" s="32"/>
      <c r="AC25" s="32"/>
      <c r="AK25" s="38"/>
      <c r="AL25" s="195" t="s">
        <v>163</v>
      </c>
      <c r="AM25" s="484">
        <f>市郡別!E33</f>
        <v>0</v>
      </c>
    </row>
    <row r="26" spans="1:39" s="28" customFormat="1" ht="20.100000000000001" customHeight="1">
      <c r="A26" s="1052"/>
      <c r="B26" s="670" t="s">
        <v>826</v>
      </c>
      <c r="C26" s="651" t="s">
        <v>480</v>
      </c>
      <c r="D26" s="652" t="s">
        <v>604</v>
      </c>
      <c r="E26" s="241">
        <v>250</v>
      </c>
      <c r="F26" s="485"/>
      <c r="G26" s="631" t="s">
        <v>604</v>
      </c>
      <c r="H26" s="241">
        <v>20</v>
      </c>
      <c r="I26" s="485"/>
      <c r="J26" s="631" t="s">
        <v>604</v>
      </c>
      <c r="K26" s="241">
        <v>30</v>
      </c>
      <c r="L26" s="485"/>
      <c r="M26" s="631" t="s">
        <v>604</v>
      </c>
      <c r="N26" s="241">
        <v>10</v>
      </c>
      <c r="O26" s="485"/>
      <c r="P26" s="631"/>
      <c r="Q26" s="241"/>
      <c r="R26" s="485"/>
      <c r="S26" s="631"/>
      <c r="T26" s="241"/>
      <c r="U26" s="485"/>
      <c r="V26" s="514"/>
      <c r="W26" s="303"/>
      <c r="X26" s="303"/>
      <c r="Y26" s="631" t="s">
        <v>604</v>
      </c>
      <c r="Z26" s="241">
        <v>10</v>
      </c>
      <c r="AA26" s="242"/>
      <c r="AB26" s="32"/>
      <c r="AC26" s="32"/>
      <c r="AK26" s="38"/>
      <c r="AL26" s="195" t="s">
        <v>164</v>
      </c>
      <c r="AM26" s="484">
        <f>市郡別!E34</f>
        <v>0</v>
      </c>
    </row>
    <row r="27" spans="1:39" s="28" customFormat="1" ht="20.100000000000001" customHeight="1">
      <c r="A27" s="1052"/>
      <c r="B27" s="272">
        <f>SUM(E26:E27,H26:H27,N26:N27,K26:K27,Q26:Q27,T26:T27,Z26:Z27)</f>
        <v>350</v>
      </c>
      <c r="C27" s="657" t="s">
        <v>829</v>
      </c>
      <c r="D27" s="650"/>
      <c r="E27" s="245">
        <v>30</v>
      </c>
      <c r="F27" s="499"/>
      <c r="G27" s="633"/>
      <c r="H27" s="245"/>
      <c r="I27" s="499"/>
      <c r="J27" s="633"/>
      <c r="K27" s="245"/>
      <c r="L27" s="499"/>
      <c r="M27" s="633"/>
      <c r="N27" s="245"/>
      <c r="O27" s="499"/>
      <c r="P27" s="633"/>
      <c r="Q27" s="245"/>
      <c r="R27" s="499"/>
      <c r="S27" s="633"/>
      <c r="T27" s="245"/>
      <c r="U27" s="499"/>
      <c r="V27" s="516"/>
      <c r="W27" s="305"/>
      <c r="X27" s="305"/>
      <c r="Y27" s="633"/>
      <c r="Z27" s="245"/>
      <c r="AA27" s="306"/>
      <c r="AB27" s="32"/>
      <c r="AC27" s="32"/>
      <c r="AK27" s="38"/>
      <c r="AL27" s="395" t="s">
        <v>264</v>
      </c>
      <c r="AM27" s="484">
        <f>鳥取1!C32</f>
        <v>0</v>
      </c>
    </row>
    <row r="28" spans="1:39" s="28" customFormat="1" ht="20.100000000000001" customHeight="1">
      <c r="A28" s="1052"/>
      <c r="B28" s="670" t="s">
        <v>827</v>
      </c>
      <c r="C28" s="651" t="s">
        <v>481</v>
      </c>
      <c r="D28" s="652" t="s">
        <v>604</v>
      </c>
      <c r="E28" s="241">
        <v>130</v>
      </c>
      <c r="F28" s="485"/>
      <c r="G28" s="631" t="s">
        <v>604</v>
      </c>
      <c r="H28" s="241">
        <v>10</v>
      </c>
      <c r="I28" s="485"/>
      <c r="J28" s="631" t="s">
        <v>481</v>
      </c>
      <c r="K28" s="241">
        <v>180</v>
      </c>
      <c r="L28" s="485"/>
      <c r="M28" s="631" t="s">
        <v>604</v>
      </c>
      <c r="N28" s="241">
        <v>10</v>
      </c>
      <c r="O28" s="485"/>
      <c r="P28" s="631"/>
      <c r="Q28" s="241"/>
      <c r="R28" s="485"/>
      <c r="S28" s="631"/>
      <c r="T28" s="241"/>
      <c r="U28" s="485"/>
      <c r="V28" s="514"/>
      <c r="W28" s="303"/>
      <c r="X28" s="303"/>
      <c r="Y28" s="631" t="s">
        <v>604</v>
      </c>
      <c r="Z28" s="241">
        <v>10</v>
      </c>
      <c r="AA28" s="242"/>
      <c r="AB28" s="32"/>
      <c r="AC28" s="32"/>
      <c r="AK28" s="38"/>
      <c r="AL28" s="395" t="s">
        <v>265</v>
      </c>
      <c r="AM28" s="484">
        <f>鳥取2・八頭・岩美!C23</f>
        <v>0</v>
      </c>
    </row>
    <row r="29" spans="1:39" s="28" customFormat="1" ht="20.100000000000001" customHeight="1">
      <c r="A29" s="1052"/>
      <c r="B29" s="272">
        <f>SUM(E28:E29,H28:H29,N28:N29,K28:K29,Q28:Q29,T28:T29,Z28:Z29)</f>
        <v>560</v>
      </c>
      <c r="C29" s="653" t="s">
        <v>482</v>
      </c>
      <c r="D29" s="654" t="s">
        <v>604</v>
      </c>
      <c r="E29" s="243">
        <v>170</v>
      </c>
      <c r="F29" s="488"/>
      <c r="G29" s="632" t="s">
        <v>604</v>
      </c>
      <c r="H29" s="243">
        <v>30</v>
      </c>
      <c r="I29" s="488"/>
      <c r="J29" s="632"/>
      <c r="K29" s="243"/>
      <c r="L29" s="488"/>
      <c r="M29" s="632" t="s">
        <v>604</v>
      </c>
      <c r="N29" s="243">
        <v>10</v>
      </c>
      <c r="O29" s="488"/>
      <c r="P29" s="632"/>
      <c r="Q29" s="243"/>
      <c r="R29" s="488"/>
      <c r="S29" s="632"/>
      <c r="T29" s="243"/>
      <c r="U29" s="488"/>
      <c r="V29" s="512"/>
      <c r="W29" s="301"/>
      <c r="X29" s="301"/>
      <c r="Y29" s="632" t="s">
        <v>604</v>
      </c>
      <c r="Z29" s="243">
        <v>10</v>
      </c>
      <c r="AA29" s="248"/>
      <c r="AB29" s="32"/>
      <c r="AC29" s="32"/>
      <c r="AK29" s="38"/>
      <c r="AL29" s="395" t="s">
        <v>95</v>
      </c>
      <c r="AM29" s="484">
        <f>市郡別!E36</f>
        <v>0</v>
      </c>
    </row>
    <row r="30" spans="1:39" s="28" customFormat="1" ht="20.100000000000001" customHeight="1">
      <c r="A30" s="1052"/>
      <c r="B30" s="670" t="s">
        <v>828</v>
      </c>
      <c r="C30" s="651" t="s">
        <v>483</v>
      </c>
      <c r="D30" s="652"/>
      <c r="E30" s="241">
        <v>0</v>
      </c>
      <c r="F30" s="485"/>
      <c r="G30" s="631"/>
      <c r="H30" s="241">
        <v>0</v>
      </c>
      <c r="I30" s="485"/>
      <c r="J30" s="631"/>
      <c r="K30" s="241"/>
      <c r="L30" s="485"/>
      <c r="M30" s="631"/>
      <c r="N30" s="241">
        <v>0</v>
      </c>
      <c r="O30" s="485"/>
      <c r="P30" s="631"/>
      <c r="Q30" s="241"/>
      <c r="R30" s="485"/>
      <c r="S30" s="631"/>
      <c r="T30" s="241"/>
      <c r="U30" s="485"/>
      <c r="V30" s="514"/>
      <c r="W30" s="303"/>
      <c r="X30" s="303"/>
      <c r="Y30" s="631"/>
      <c r="Z30" s="241"/>
      <c r="AA30" s="242"/>
      <c r="AB30" s="32"/>
      <c r="AC30" s="32"/>
      <c r="AK30" s="38"/>
      <c r="AL30" s="395" t="s">
        <v>96</v>
      </c>
      <c r="AM30" s="484">
        <f>市郡別!E37</f>
        <v>0</v>
      </c>
    </row>
    <row r="31" spans="1:39" s="28" customFormat="1" ht="20.100000000000001" customHeight="1" thickBot="1">
      <c r="A31" s="1052"/>
      <c r="B31" s="274">
        <f>SUM(E30:E31,H30:H31,N30:N31,K30:K31,Q30:Q31,T30:T31,Z30,Z30:Z31)</f>
        <v>0</v>
      </c>
      <c r="C31" s="667"/>
      <c r="D31" s="668"/>
      <c r="E31" s="252"/>
      <c r="F31" s="504"/>
      <c r="G31" s="639"/>
      <c r="H31" s="252"/>
      <c r="I31" s="504"/>
      <c r="J31" s="639"/>
      <c r="K31" s="252"/>
      <c r="L31" s="504"/>
      <c r="M31" s="639"/>
      <c r="N31" s="252"/>
      <c r="O31" s="504"/>
      <c r="P31" s="639"/>
      <c r="Q31" s="252"/>
      <c r="R31" s="504"/>
      <c r="S31" s="639"/>
      <c r="T31" s="252"/>
      <c r="U31" s="504"/>
      <c r="V31" s="508"/>
      <c r="W31" s="293"/>
      <c r="X31" s="293"/>
      <c r="Y31" s="639"/>
      <c r="Z31" s="252"/>
      <c r="AA31" s="294"/>
      <c r="AB31" s="32"/>
      <c r="AC31" s="32"/>
      <c r="AK31" s="36"/>
      <c r="AL31" s="195" t="s">
        <v>91</v>
      </c>
      <c r="AM31" s="484">
        <f>市郡別!E40</f>
        <v>0</v>
      </c>
    </row>
    <row r="32" spans="1:39" s="28" customFormat="1" ht="20.100000000000001" customHeight="1" thickTop="1">
      <c r="A32" s="1052"/>
      <c r="B32" s="575" t="s">
        <v>831</v>
      </c>
      <c r="C32" s="254">
        <f>SUM(E33,H33,N33,K33,Q33,T33,Z33)</f>
        <v>4260</v>
      </c>
      <c r="D32" s="257"/>
      <c r="E32" s="282"/>
      <c r="F32" s="501"/>
      <c r="G32" s="494"/>
      <c r="H32" s="282"/>
      <c r="I32" s="501"/>
      <c r="J32" s="494"/>
      <c r="K32" s="282"/>
      <c r="L32" s="501"/>
      <c r="M32" s="494"/>
      <c r="N32" s="282"/>
      <c r="O32" s="501"/>
      <c r="P32" s="494"/>
      <c r="Q32" s="282"/>
      <c r="R32" s="501"/>
      <c r="S32" s="494"/>
      <c r="T32" s="282"/>
      <c r="U32" s="501"/>
      <c r="V32" s="515"/>
      <c r="W32" s="304"/>
      <c r="X32" s="304"/>
      <c r="Y32" s="494"/>
      <c r="Z32" s="282"/>
      <c r="AA32" s="285"/>
      <c r="AB32" s="32"/>
      <c r="AC32" s="32"/>
      <c r="AK32" s="36"/>
      <c r="AL32" s="195" t="s">
        <v>92</v>
      </c>
      <c r="AM32" s="484">
        <f>市郡別!E41</f>
        <v>0</v>
      </c>
    </row>
    <row r="33" spans="1:38" s="28" customFormat="1" ht="20.100000000000001" customHeight="1" thickBot="1">
      <c r="A33" s="1053"/>
      <c r="B33" s="576" t="s">
        <v>695</v>
      </c>
      <c r="C33" s="259">
        <f>SUM(F33,I33,O33,L33,R33,U33,AA33)</f>
        <v>0</v>
      </c>
      <c r="D33" s="286"/>
      <c r="E33" s="287">
        <f>SUM(E24:E30)</f>
        <v>2990</v>
      </c>
      <c r="F33" s="493">
        <f>SUM(F24:F30)</f>
        <v>0</v>
      </c>
      <c r="G33" s="503"/>
      <c r="H33" s="287">
        <f>SUM(H24:H30)</f>
        <v>260</v>
      </c>
      <c r="I33" s="493">
        <f>SUM(I24:I30)</f>
        <v>0</v>
      </c>
      <c r="J33" s="503"/>
      <c r="K33" s="287">
        <f>SUM(K24:K30)</f>
        <v>860</v>
      </c>
      <c r="L33" s="493">
        <f>SUM(L24:L30)</f>
        <v>0</v>
      </c>
      <c r="M33" s="503"/>
      <c r="N33" s="287">
        <f>SUM(N24:N30)</f>
        <v>80</v>
      </c>
      <c r="O33" s="493">
        <f>SUM(O24:O30)</f>
        <v>0</v>
      </c>
      <c r="P33" s="503"/>
      <c r="Q33" s="287">
        <f>SUM(Q24:Q30)</f>
        <v>0</v>
      </c>
      <c r="R33" s="493">
        <f>SUM(R24:R30)</f>
        <v>0</v>
      </c>
      <c r="S33" s="503"/>
      <c r="T33" s="287">
        <f>SUM(T24:T30)</f>
        <v>0</v>
      </c>
      <c r="U33" s="493">
        <f>SUM(U24:U30)</f>
        <v>0</v>
      </c>
      <c r="V33" s="518"/>
      <c r="W33" s="310"/>
      <c r="X33" s="310"/>
      <c r="Y33" s="503"/>
      <c r="Z33" s="287">
        <f>SUM(Z24:Z30)</f>
        <v>70</v>
      </c>
      <c r="AA33" s="264">
        <f>SUM(AA24:AA30)</f>
        <v>0</v>
      </c>
      <c r="AB33" s="32"/>
      <c r="AC33" s="32"/>
    </row>
    <row r="34" spans="1:38" s="28" customFormat="1">
      <c r="A34"/>
      <c r="B34" s="831" t="s">
        <v>1049</v>
      </c>
      <c r="C34"/>
      <c r="D34"/>
      <c r="E34"/>
      <c r="F34"/>
      <c r="G34"/>
      <c r="H34"/>
      <c r="I34"/>
      <c r="J34"/>
      <c r="K34"/>
      <c r="L34"/>
      <c r="M34"/>
      <c r="N34"/>
      <c r="O34"/>
      <c r="P34"/>
      <c r="Q34"/>
      <c r="R34"/>
      <c r="S34"/>
      <c r="T34"/>
      <c r="U34"/>
      <c r="V34"/>
      <c r="W34"/>
      <c r="X34"/>
      <c r="Y34"/>
      <c r="Z34"/>
      <c r="AA34"/>
      <c r="AB34" s="39"/>
      <c r="AC34" s="38"/>
      <c r="AD34" s="36"/>
      <c r="AE34" s="36"/>
      <c r="AF34" s="36"/>
      <c r="AG34" s="36"/>
      <c r="AH34" s="36"/>
      <c r="AI34" s="36"/>
      <c r="AJ34" s="36"/>
    </row>
    <row r="36" spans="1:38" ht="18.75">
      <c r="A36" s="463"/>
      <c r="B36" s="135" t="s">
        <v>136</v>
      </c>
      <c r="C36" s="146"/>
      <c r="E36" s="140"/>
      <c r="F36" s="140"/>
      <c r="H36" s="140"/>
      <c r="I36" s="140"/>
      <c r="K36" s="140"/>
      <c r="L36" s="140"/>
      <c r="N36" s="140"/>
      <c r="O36" s="140"/>
      <c r="Q36" s="140"/>
      <c r="R36" s="140"/>
      <c r="T36" s="140"/>
      <c r="U36" s="140"/>
      <c r="Z36" s="140"/>
      <c r="AA36" s="140"/>
      <c r="AL36" s="67"/>
    </row>
    <row r="37" spans="1:38" ht="18.75">
      <c r="A37" s="463"/>
      <c r="B37" s="135" t="s">
        <v>628</v>
      </c>
    </row>
    <row r="38" spans="1:38" ht="18.75">
      <c r="A38" s="463"/>
      <c r="B38" s="135" t="s">
        <v>137</v>
      </c>
      <c r="C38" s="55"/>
      <c r="AK38"/>
    </row>
    <row r="39" spans="1:38" ht="18.75">
      <c r="A39" s="463"/>
      <c r="B39" s="135" t="s">
        <v>630</v>
      </c>
      <c r="C39" s="51"/>
      <c r="AK39"/>
    </row>
    <row r="41" spans="1:38" ht="18.75">
      <c r="A41" s="463"/>
      <c r="B41" s="440" t="s">
        <v>611</v>
      </c>
    </row>
    <row r="42" spans="1:38" ht="18.75">
      <c r="A42" s="463"/>
      <c r="B42" s="48" t="s">
        <v>372</v>
      </c>
    </row>
    <row r="43" spans="1:38" ht="18.75">
      <c r="A43" s="463"/>
      <c r="B43" s="75" t="s">
        <v>373</v>
      </c>
    </row>
  </sheetData>
  <sheetProtection algorithmName="SHA-512" hashValue="5ifMFYr3iEzWf761nh0Ikdpi7DlneveasTPkIp4yRK1AUdc9seDBmePmSnztOxPkO0Ql367WqZThEvMIYA7vfQ==" saltValue="6C+J86u2iHjQpJn0resbOw==" spinCount="100000" sheet="1" objects="1" scenarios="1"/>
  <mergeCells count="12">
    <mergeCell ref="A24:A33"/>
    <mergeCell ref="T3:AA4"/>
    <mergeCell ref="A18:A22"/>
    <mergeCell ref="A3:D4"/>
    <mergeCell ref="B6:C6"/>
    <mergeCell ref="O3:S4"/>
    <mergeCell ref="A6:A16"/>
    <mergeCell ref="AB3:AD3"/>
    <mergeCell ref="AB4:AD4"/>
    <mergeCell ref="E3:G4"/>
    <mergeCell ref="H3:I4"/>
    <mergeCell ref="J3:N4"/>
  </mergeCells>
  <phoneticPr fontId="3"/>
  <conditionalFormatting sqref="F8:F14 I8:I14 L8:L14 O8:O14 R8:R14 U8:U14 AA8:AA14 F18:F20 I18:I20 L18:L20 O18:O20 R18:R20 U18:U20 AA18:AA20 F24:F31 I24:I31 L24:L31 O24:O31 R24:R31 U24:U31 AA24:AA31">
    <cfRule type="cellIs" dxfId="62" priority="2" stopIfTrue="1" operator="lessThan">
      <formula>E8</formula>
    </cfRule>
    <cfRule type="cellIs" dxfId="61" priority="3" stopIfTrue="1" operator="greaterThan">
      <formula>E8</formula>
    </cfRule>
  </conditionalFormatting>
  <conditionalFormatting sqref="AM6:AM32">
    <cfRule type="expression" dxfId="60" priority="1">
      <formula>AM6&lt;&gt;0</formula>
    </cfRule>
  </conditionalFormatting>
  <dataValidations count="1">
    <dataValidation imeMode="off" allowBlank="1" showInputMessage="1" showErrorMessage="1" sqref="I18:I20 AA18:AA20 U18:U20 R18:R20 L18:L20 O18:O20 F18:F20 O8:O14 L8:L14 R8:R14 U8:U14 AA8:AA14 F8:F14 I8:I14 I24:I31 F24:F31 O24:O31 L24:L31 R24:R31 U24:U31 AA24:AA31" xr:uid="{00000000-0002-0000-0F00-000000000000}"/>
  </dataValidations>
  <hyperlinks>
    <hyperlink ref="AL3" location="地図!A1" display="地図" xr:uid="{00000000-0004-0000-0F00-000000000000}"/>
    <hyperlink ref="AL4" location="申込書!A1" display="申込書" xr:uid="{00000000-0004-0000-0F00-000001000000}"/>
    <hyperlink ref="AL8" location="安来!A1" display="安来市" xr:uid="{00000000-0004-0000-0F00-000002000000}"/>
    <hyperlink ref="AL11" location="雲南!A1" display="雲南市" xr:uid="{00000000-0004-0000-0F00-000003000000}"/>
    <hyperlink ref="AL12:AL14" location="仁多・飯石・隠岐!A1" display="仁多郡" xr:uid="{00000000-0004-0000-0F00-000004000000}"/>
    <hyperlink ref="AL15" location="大田!A1" display="大田市" xr:uid="{00000000-0004-0000-0F00-000005000000}"/>
    <hyperlink ref="AL16" location="邑智!A1" display="邑智郡" xr:uid="{00000000-0004-0000-0F00-000006000000}"/>
    <hyperlink ref="AL18" location="浜田!A1" display="浜田市" xr:uid="{00000000-0004-0000-0F00-000007000000}"/>
    <hyperlink ref="AL17" location="江津・広島!A1" display="江津市" xr:uid="{00000000-0004-0000-0F00-000008000000}"/>
    <hyperlink ref="AL31" location="江津・広島!A1" display="広島県" xr:uid="{00000000-0004-0000-0F00-000009000000}"/>
    <hyperlink ref="AL19:AL20" location="益田・鹿足・山口!A1" display="益田市" xr:uid="{00000000-0004-0000-0F00-00000A000000}"/>
    <hyperlink ref="AL32" location="益田・鹿足・山口!A1" display="山口県" xr:uid="{00000000-0004-0000-0F00-00000B000000}"/>
    <hyperlink ref="AL23:AL24" location="西伯・日野!A1" display="西伯郡" xr:uid="{00000000-0004-0000-0F00-00000C000000}"/>
    <hyperlink ref="AL25:AL26" location="倉吉・東伯!A1" display="倉吉市" xr:uid="{00000000-0004-0000-0F00-00000D000000}"/>
    <hyperlink ref="AL6" location="松江１!A1" display="松江市１" xr:uid="{00000000-0004-0000-0F00-00000E000000}"/>
    <hyperlink ref="AL7" location="松江２!A1" display="松江市２" xr:uid="{00000000-0004-0000-0F00-00000F000000}"/>
    <hyperlink ref="AL10" location="出雲２!A1" display="出雲市２" xr:uid="{00000000-0004-0000-0F00-000010000000}"/>
    <hyperlink ref="AL9" location="出雲１!A1" display="出雲市１" xr:uid="{00000000-0004-0000-0F00-000011000000}"/>
    <hyperlink ref="AL27" location="鳥取１!A1" display="鳥取１" xr:uid="{00000000-0004-0000-0F00-000012000000}"/>
    <hyperlink ref="AL28:AL30" location="新鳥取・八頭・岩美!A1" display="新鳥取市" xr:uid="{00000000-0004-0000-0F00-000013000000}"/>
    <hyperlink ref="AL28" location="鳥取２・八頭・岩美!A1" display="鳥取２" xr:uid="{00000000-0004-0000-0F00-000014000000}"/>
    <hyperlink ref="AL29" location="鳥取２・八頭・岩美!A1" display="八頭郡" xr:uid="{00000000-0004-0000-0F00-000015000000}"/>
    <hyperlink ref="AL30" location="鳥取２・八頭・岩美!A1" display="岩美郡" xr:uid="{00000000-0004-0000-0F00-000016000000}"/>
    <hyperlink ref="AL21" location="米子・境港!A1" display="米子市" xr:uid="{00000000-0004-0000-0F00-000017000000}"/>
    <hyperlink ref="AL22" location="米子・境港!A1" display="境港市" xr:uid="{00000000-0004-0000-0F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25:B3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FFC1FF"/>
    <pageSetUpPr fitToPage="1"/>
  </sheetPr>
  <dimension ref="A1:AM40"/>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hidden="1" customWidth="1"/>
    <col min="14" max="14" width="7.625" style="28" hidden="1" customWidth="1"/>
    <col min="15" max="15" width="8" style="28" hidden="1" customWidth="1"/>
    <col min="16" max="16" width="7" style="28" hidden="1" customWidth="1"/>
    <col min="17" max="17" width="7.625" style="28" hidden="1" customWidth="1"/>
    <col min="18" max="18" width="8" style="28" hidden="1"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1" width="6.875" style="28" customWidth="1"/>
    <col min="32" max="32" width="7.625" style="28" customWidth="1"/>
    <col min="33" max="33" width="8" style="28" customWidth="1"/>
    <col min="34" max="34" width="6.875" style="28" customWidth="1"/>
    <col min="35" max="35" width="7.625" style="28" customWidth="1"/>
    <col min="36" max="36" width="8" style="28" customWidth="1"/>
    <col min="37" max="37" width="1.625" style="28" customWidth="1"/>
    <col min="38" max="38" width="8.625" style="28" customWidth="1"/>
    <col min="39" max="39" width="0.375" style="28" customWidth="1"/>
    <col min="40" max="16384" width="9" style="28"/>
  </cols>
  <sheetData>
    <row r="1" spans="1:39" ht="18" customHeight="1" thickBot="1">
      <c r="AH1" s="59"/>
      <c r="AI1" s="59"/>
      <c r="AJ1" s="59" t="str">
        <f>申込書!I2</f>
        <v>2026年2月改定 (適用期間 2026年4月～2026年7月) (3)</v>
      </c>
      <c r="AK1" s="59"/>
    </row>
    <row r="2" spans="1:39" ht="21.75" customHeight="1">
      <c r="A2" s="132" t="s">
        <v>138</v>
      </c>
      <c r="B2" s="133"/>
      <c r="C2" s="24"/>
      <c r="D2" s="63"/>
      <c r="E2" s="64" t="s">
        <v>79</v>
      </c>
      <c r="F2" s="25"/>
      <c r="G2" s="63"/>
      <c r="H2" s="64" t="s">
        <v>80</v>
      </c>
      <c r="I2" s="63"/>
      <c r="J2" s="64" t="s">
        <v>81</v>
      </c>
      <c r="K2" s="25"/>
      <c r="L2" s="27"/>
      <c r="S2" s="25"/>
      <c r="T2" s="63"/>
      <c r="U2" s="64" t="s">
        <v>86</v>
      </c>
      <c r="V2" s="25"/>
      <c r="W2" s="25"/>
      <c r="X2" s="25"/>
      <c r="Y2" s="25"/>
      <c r="Z2" s="25"/>
      <c r="AA2" s="25"/>
      <c r="AB2" s="25"/>
      <c r="AC2" s="64" t="s">
        <v>88</v>
      </c>
      <c r="AD2" s="25"/>
      <c r="AE2" s="25"/>
      <c r="AF2" s="25"/>
      <c r="AG2" s="25"/>
      <c r="AH2" s="64" t="s">
        <v>130</v>
      </c>
      <c r="AI2" s="25"/>
      <c r="AJ2" s="26"/>
    </row>
    <row r="3" spans="1:39" ht="21.75" customHeight="1">
      <c r="A3" s="1024">
        <f>申込書!B6</f>
        <v>0</v>
      </c>
      <c r="B3" s="1025"/>
      <c r="C3" s="1025"/>
      <c r="D3" s="1026"/>
      <c r="E3" s="1020">
        <f>市郡別!E43</f>
        <v>0</v>
      </c>
      <c r="F3" s="1047"/>
      <c r="G3" s="1021"/>
      <c r="H3" s="1036" t="str">
        <f>申込書!J17</f>
        <v/>
      </c>
      <c r="I3" s="1038"/>
      <c r="J3" s="1036">
        <f>申込書!B10</f>
        <v>0</v>
      </c>
      <c r="K3" s="1060"/>
      <c r="L3" s="1060"/>
      <c r="M3" s="1060"/>
      <c r="N3" s="1060"/>
      <c r="O3" s="1060"/>
      <c r="P3" s="1060"/>
      <c r="Q3" s="1060"/>
      <c r="R3" s="1060"/>
      <c r="S3" s="1060"/>
      <c r="T3" s="1064"/>
      <c r="U3" s="1036">
        <f>申込書!B12</f>
        <v>0</v>
      </c>
      <c r="V3" s="1060"/>
      <c r="W3" s="1060"/>
      <c r="X3" s="1060"/>
      <c r="Y3" s="1060"/>
      <c r="Z3" s="1060"/>
      <c r="AA3" s="1060"/>
      <c r="AB3" s="1064"/>
      <c r="AC3" s="1036">
        <f>申込書!B21</f>
        <v>0</v>
      </c>
      <c r="AD3" s="1060"/>
      <c r="AE3" s="1060"/>
      <c r="AF3" s="1060"/>
      <c r="AG3" s="1064"/>
      <c r="AH3" s="1036">
        <f>申込書!E4</f>
        <v>0</v>
      </c>
      <c r="AI3" s="1060"/>
      <c r="AJ3" s="1061"/>
      <c r="AL3" s="194" t="s">
        <v>132</v>
      </c>
    </row>
    <row r="4" spans="1:39" ht="21.75" customHeight="1" thickBot="1">
      <c r="A4" s="1027"/>
      <c r="B4" s="1028"/>
      <c r="C4" s="1028"/>
      <c r="D4" s="1029"/>
      <c r="E4" s="1022"/>
      <c r="F4" s="1048"/>
      <c r="G4" s="1023"/>
      <c r="H4" s="1039"/>
      <c r="I4" s="1041"/>
      <c r="J4" s="1065"/>
      <c r="K4" s="1062"/>
      <c r="L4" s="1062"/>
      <c r="M4" s="1062"/>
      <c r="N4" s="1062"/>
      <c r="O4" s="1062"/>
      <c r="P4" s="1062"/>
      <c r="Q4" s="1062"/>
      <c r="R4" s="1062"/>
      <c r="S4" s="1062"/>
      <c r="T4" s="1066"/>
      <c r="U4" s="1065"/>
      <c r="V4" s="1062"/>
      <c r="W4" s="1062"/>
      <c r="X4" s="1062"/>
      <c r="Y4" s="1062"/>
      <c r="Z4" s="1062"/>
      <c r="AA4" s="1062"/>
      <c r="AB4" s="1066"/>
      <c r="AC4" s="1065"/>
      <c r="AD4" s="1062"/>
      <c r="AE4" s="1062"/>
      <c r="AF4" s="1062"/>
      <c r="AG4" s="1066"/>
      <c r="AH4" s="1039">
        <f>申込書!H4</f>
        <v>0</v>
      </c>
      <c r="AI4" s="1062"/>
      <c r="AJ4" s="1063"/>
      <c r="AL4" s="194" t="s">
        <v>131</v>
      </c>
    </row>
    <row r="5" spans="1:39" ht="21.75" customHeight="1" thickBot="1">
      <c r="B5" s="1"/>
      <c r="C5" s="11"/>
      <c r="D5" s="48" t="s">
        <v>1089</v>
      </c>
      <c r="AC5" s="48"/>
    </row>
    <row r="6" spans="1:39" ht="20.100000000000001" customHeight="1">
      <c r="A6" s="1049" t="s">
        <v>64</v>
      </c>
      <c r="B6" s="577"/>
      <c r="C6" s="578"/>
      <c r="D6" s="605" t="s">
        <v>82</v>
      </c>
      <c r="E6" s="606"/>
      <c r="F6" s="606"/>
      <c r="G6" s="605" t="s">
        <v>696</v>
      </c>
      <c r="H6" s="606"/>
      <c r="I6" s="606"/>
      <c r="J6" s="605" t="s">
        <v>697</v>
      </c>
      <c r="K6" s="606"/>
      <c r="L6" s="606"/>
      <c r="M6" s="605" t="s">
        <v>698</v>
      </c>
      <c r="N6" s="606"/>
      <c r="O6" s="606"/>
      <c r="P6" s="605" t="s">
        <v>699</v>
      </c>
      <c r="Q6" s="606"/>
      <c r="R6" s="606"/>
      <c r="S6" s="605" t="s">
        <v>703</v>
      </c>
      <c r="T6" s="606"/>
      <c r="U6" s="606"/>
      <c r="V6" s="605" t="s">
        <v>382</v>
      </c>
      <c r="W6" s="606"/>
      <c r="X6" s="606"/>
      <c r="Y6" s="580" t="s">
        <v>701</v>
      </c>
      <c r="Z6" s="579"/>
      <c r="AA6" s="581"/>
      <c r="AB6" s="582"/>
      <c r="AC6" s="582"/>
      <c r="AD6" s="582"/>
      <c r="AK6" s="35"/>
      <c r="AL6" s="195" t="s">
        <v>260</v>
      </c>
      <c r="AM6" s="484">
        <f>市郡別!E8</f>
        <v>0</v>
      </c>
    </row>
    <row r="7" spans="1:39" ht="20.100000000000001" customHeight="1">
      <c r="A7" s="1050"/>
      <c r="B7" s="583" t="s">
        <v>84</v>
      </c>
      <c r="C7" s="584" t="s">
        <v>592</v>
      </c>
      <c r="D7" s="607" t="s">
        <v>250</v>
      </c>
      <c r="E7" s="607"/>
      <c r="F7" s="608" t="s">
        <v>83</v>
      </c>
      <c r="G7" s="607" t="s">
        <v>250</v>
      </c>
      <c r="H7" s="607"/>
      <c r="I7" s="608" t="s">
        <v>83</v>
      </c>
      <c r="J7" s="607" t="s">
        <v>250</v>
      </c>
      <c r="K7" s="607"/>
      <c r="L7" s="608" t="s">
        <v>83</v>
      </c>
      <c r="M7" s="607" t="s">
        <v>250</v>
      </c>
      <c r="N7" s="607"/>
      <c r="O7" s="608" t="s">
        <v>83</v>
      </c>
      <c r="P7" s="607" t="s">
        <v>250</v>
      </c>
      <c r="Q7" s="607"/>
      <c r="R7" s="608" t="s">
        <v>83</v>
      </c>
      <c r="S7" s="607" t="s">
        <v>250</v>
      </c>
      <c r="T7" s="607"/>
      <c r="U7" s="608" t="s">
        <v>83</v>
      </c>
      <c r="V7" s="609"/>
      <c r="W7" s="610"/>
      <c r="X7" s="610"/>
      <c r="Y7" s="607" t="s">
        <v>250</v>
      </c>
      <c r="Z7" s="611"/>
      <c r="AA7" s="612" t="s">
        <v>83</v>
      </c>
      <c r="AB7" s="582"/>
      <c r="AC7" s="582"/>
      <c r="AD7" s="582"/>
      <c r="AL7" s="195" t="s">
        <v>261</v>
      </c>
      <c r="AM7" s="484">
        <f>市郡別!E9</f>
        <v>0</v>
      </c>
    </row>
    <row r="8" spans="1:39" ht="20.100000000000001" customHeight="1">
      <c r="A8" s="1050"/>
      <c r="B8" s="674" t="s">
        <v>751</v>
      </c>
      <c r="C8" s="710" t="s">
        <v>317</v>
      </c>
      <c r="D8" s="564" t="s">
        <v>604</v>
      </c>
      <c r="E8" s="241">
        <v>1180</v>
      </c>
      <c r="F8" s="524"/>
      <c r="G8" s="719" t="s">
        <v>604</v>
      </c>
      <c r="H8" s="322">
        <v>70</v>
      </c>
      <c r="I8" s="524"/>
      <c r="J8" s="719" t="s">
        <v>845</v>
      </c>
      <c r="K8" s="322">
        <v>340</v>
      </c>
      <c r="L8" s="524"/>
      <c r="M8" s="719"/>
      <c r="N8" s="322">
        <v>0</v>
      </c>
      <c r="O8" s="524"/>
      <c r="P8" s="366"/>
      <c r="Q8" s="241">
        <v>0</v>
      </c>
      <c r="R8" s="524"/>
      <c r="S8" s="719" t="s">
        <v>613</v>
      </c>
      <c r="T8" s="241"/>
      <c r="U8" s="524"/>
      <c r="V8" s="531"/>
      <c r="W8" s="323"/>
      <c r="X8" s="323"/>
      <c r="Y8" s="719" t="s">
        <v>852</v>
      </c>
      <c r="Z8" s="241">
        <v>50</v>
      </c>
      <c r="AA8" s="324"/>
      <c r="AK8" s="38"/>
      <c r="AL8" s="195" t="s">
        <v>93</v>
      </c>
      <c r="AM8" s="484">
        <f>市郡別!E11</f>
        <v>0</v>
      </c>
    </row>
    <row r="9" spans="1:39" ht="20.100000000000001" customHeight="1">
      <c r="A9" s="1050"/>
      <c r="B9" s="572"/>
      <c r="C9" s="711" t="s">
        <v>836</v>
      </c>
      <c r="D9" s="564" t="s">
        <v>604</v>
      </c>
      <c r="E9" s="322">
        <v>1250</v>
      </c>
      <c r="F9" s="524"/>
      <c r="G9" s="719" t="s">
        <v>604</v>
      </c>
      <c r="H9" s="322">
        <v>80</v>
      </c>
      <c r="I9" s="524"/>
      <c r="J9" s="719" t="s">
        <v>846</v>
      </c>
      <c r="K9" s="322">
        <v>450</v>
      </c>
      <c r="L9" s="524"/>
      <c r="M9" s="719"/>
      <c r="N9" s="322"/>
      <c r="O9" s="524"/>
      <c r="P9" s="366"/>
      <c r="Q9" s="322">
        <v>0</v>
      </c>
      <c r="R9" s="524"/>
      <c r="S9" s="719" t="s">
        <v>613</v>
      </c>
      <c r="T9" s="322"/>
      <c r="U9" s="524"/>
      <c r="V9" s="531"/>
      <c r="W9" s="323"/>
      <c r="X9" s="323"/>
      <c r="Y9" s="719" t="s">
        <v>853</v>
      </c>
      <c r="Z9" s="322">
        <v>40</v>
      </c>
      <c r="AA9" s="324"/>
      <c r="AK9" s="38"/>
      <c r="AL9" s="195" t="s">
        <v>262</v>
      </c>
      <c r="AM9" s="484">
        <f>市郡別!E12</f>
        <v>0</v>
      </c>
    </row>
    <row r="10" spans="1:39" ht="20.100000000000001" customHeight="1">
      <c r="A10" s="1050"/>
      <c r="B10" s="574"/>
      <c r="C10" s="711" t="s">
        <v>837</v>
      </c>
      <c r="D10" s="564" t="s">
        <v>604</v>
      </c>
      <c r="E10" s="322">
        <v>180</v>
      </c>
      <c r="F10" s="524"/>
      <c r="G10" s="719" t="s">
        <v>605</v>
      </c>
      <c r="H10" s="322">
        <v>10</v>
      </c>
      <c r="I10" s="524"/>
      <c r="J10" s="719" t="s">
        <v>1056</v>
      </c>
      <c r="K10" s="322"/>
      <c r="L10" s="524"/>
      <c r="M10" s="719"/>
      <c r="N10" s="322"/>
      <c r="O10" s="524"/>
      <c r="P10" s="366"/>
      <c r="Q10" s="322"/>
      <c r="R10" s="524"/>
      <c r="S10" s="719" t="s">
        <v>613</v>
      </c>
      <c r="T10" s="322"/>
      <c r="U10" s="524"/>
      <c r="V10" s="531"/>
      <c r="W10" s="323"/>
      <c r="X10" s="323"/>
      <c r="Y10" s="719"/>
      <c r="Z10" s="322"/>
      <c r="AA10" s="324"/>
      <c r="AK10" s="38"/>
      <c r="AL10" s="195" t="s">
        <v>263</v>
      </c>
      <c r="AM10" s="484">
        <f>市郡別!E13</f>
        <v>0</v>
      </c>
    </row>
    <row r="11" spans="1:39" ht="20.100000000000001" customHeight="1">
      <c r="A11" s="1050"/>
      <c r="B11" s="574"/>
      <c r="C11" s="712" t="s">
        <v>484</v>
      </c>
      <c r="D11" s="564" t="s">
        <v>604</v>
      </c>
      <c r="E11" s="322">
        <v>160</v>
      </c>
      <c r="F11" s="524"/>
      <c r="G11" s="719" t="s">
        <v>604</v>
      </c>
      <c r="H11" s="322">
        <v>10</v>
      </c>
      <c r="I11" s="524"/>
      <c r="J11" s="719" t="s">
        <v>613</v>
      </c>
      <c r="K11" s="322"/>
      <c r="L11" s="524"/>
      <c r="M11" s="719"/>
      <c r="N11" s="322"/>
      <c r="O11" s="524"/>
      <c r="P11" s="366"/>
      <c r="Q11" s="322"/>
      <c r="R11" s="524"/>
      <c r="S11" s="719"/>
      <c r="T11" s="322"/>
      <c r="U11" s="524"/>
      <c r="V11" s="531"/>
      <c r="W11" s="323"/>
      <c r="X11" s="323"/>
      <c r="Y11" s="719"/>
      <c r="Z11" s="322"/>
      <c r="AA11" s="324"/>
      <c r="AK11" s="38"/>
      <c r="AL11" s="195" t="s">
        <v>85</v>
      </c>
      <c r="AM11" s="484">
        <f>市郡別!E15</f>
        <v>0</v>
      </c>
    </row>
    <row r="12" spans="1:39" ht="20.100000000000001" customHeight="1">
      <c r="A12" s="1050"/>
      <c r="B12" s="574"/>
      <c r="C12" s="711" t="s">
        <v>838</v>
      </c>
      <c r="D12" s="564" t="s">
        <v>604</v>
      </c>
      <c r="E12" s="322">
        <v>940</v>
      </c>
      <c r="F12" s="524"/>
      <c r="G12" s="719" t="s">
        <v>604</v>
      </c>
      <c r="H12" s="322">
        <v>60</v>
      </c>
      <c r="I12" s="524"/>
      <c r="J12" s="719"/>
      <c r="K12" s="322"/>
      <c r="L12" s="524"/>
      <c r="M12" s="719"/>
      <c r="N12" s="322"/>
      <c r="O12" s="524"/>
      <c r="P12" s="366"/>
      <c r="Q12" s="322">
        <v>0</v>
      </c>
      <c r="R12" s="524"/>
      <c r="S12" s="719" t="s">
        <v>613</v>
      </c>
      <c r="T12" s="322"/>
      <c r="U12" s="524"/>
      <c r="V12" s="531"/>
      <c r="W12" s="323"/>
      <c r="X12" s="323"/>
      <c r="Y12" s="719"/>
      <c r="Z12" s="322"/>
      <c r="AA12" s="324"/>
      <c r="AK12" s="38"/>
      <c r="AL12" s="195" t="s">
        <v>90</v>
      </c>
      <c r="AM12" s="484">
        <f>市郡別!E16</f>
        <v>0</v>
      </c>
    </row>
    <row r="13" spans="1:39" ht="20.100000000000001" customHeight="1">
      <c r="A13" s="1050"/>
      <c r="B13" s="572"/>
      <c r="C13" s="712" t="s">
        <v>485</v>
      </c>
      <c r="D13" s="564"/>
      <c r="E13" s="322">
        <v>120</v>
      </c>
      <c r="F13" s="524"/>
      <c r="G13" s="719"/>
      <c r="H13" s="322"/>
      <c r="I13" s="524"/>
      <c r="J13" s="719"/>
      <c r="K13" s="322"/>
      <c r="L13" s="524"/>
      <c r="M13" s="719"/>
      <c r="N13" s="322"/>
      <c r="O13" s="524"/>
      <c r="P13" s="366"/>
      <c r="Q13" s="322"/>
      <c r="R13" s="524"/>
      <c r="S13" s="719"/>
      <c r="T13" s="322"/>
      <c r="U13" s="524"/>
      <c r="V13" s="531"/>
      <c r="W13" s="323"/>
      <c r="X13" s="323"/>
      <c r="Y13" s="719"/>
      <c r="Z13" s="322"/>
      <c r="AA13" s="324"/>
      <c r="AK13" s="38"/>
      <c r="AL13" s="195" t="s">
        <v>62</v>
      </c>
      <c r="AM13" s="484">
        <f>市郡別!E17</f>
        <v>0</v>
      </c>
    </row>
    <row r="14" spans="1:39" ht="20.100000000000001" customHeight="1">
      <c r="A14" s="1050"/>
      <c r="B14" s="572"/>
      <c r="C14" s="712" t="s">
        <v>486</v>
      </c>
      <c r="D14" s="564" t="s">
        <v>604</v>
      </c>
      <c r="E14" s="322">
        <v>260</v>
      </c>
      <c r="F14" s="524"/>
      <c r="G14" s="719" t="s">
        <v>604</v>
      </c>
      <c r="H14" s="322">
        <v>10</v>
      </c>
      <c r="I14" s="524"/>
      <c r="J14" s="719"/>
      <c r="K14" s="322"/>
      <c r="L14" s="524"/>
      <c r="M14" s="719"/>
      <c r="N14" s="322"/>
      <c r="O14" s="524"/>
      <c r="P14" s="366"/>
      <c r="Q14" s="322">
        <v>0</v>
      </c>
      <c r="R14" s="524"/>
      <c r="S14" s="719" t="s">
        <v>613</v>
      </c>
      <c r="T14" s="322"/>
      <c r="U14" s="524"/>
      <c r="V14" s="531"/>
      <c r="W14" s="323"/>
      <c r="X14" s="323"/>
      <c r="Y14" s="719"/>
      <c r="Z14" s="322"/>
      <c r="AA14" s="324"/>
      <c r="AK14" s="38"/>
      <c r="AL14" s="195" t="s">
        <v>63</v>
      </c>
      <c r="AM14" s="484">
        <f>市郡別!E18</f>
        <v>0</v>
      </c>
    </row>
    <row r="15" spans="1:39" ht="20.100000000000001" customHeight="1">
      <c r="A15" s="1050"/>
      <c r="B15" s="572"/>
      <c r="C15" s="712" t="s">
        <v>487</v>
      </c>
      <c r="D15" s="564" t="s">
        <v>604</v>
      </c>
      <c r="E15" s="322">
        <v>130</v>
      </c>
      <c r="F15" s="524"/>
      <c r="G15" s="719" t="s">
        <v>604</v>
      </c>
      <c r="H15" s="322">
        <v>10</v>
      </c>
      <c r="I15" s="524"/>
      <c r="J15" s="719"/>
      <c r="K15" s="322"/>
      <c r="L15" s="524"/>
      <c r="M15" s="719"/>
      <c r="N15" s="322"/>
      <c r="O15" s="524"/>
      <c r="P15" s="366"/>
      <c r="Q15" s="322"/>
      <c r="R15" s="524"/>
      <c r="S15" s="719"/>
      <c r="T15" s="322"/>
      <c r="U15" s="524"/>
      <c r="V15" s="531"/>
      <c r="W15" s="323"/>
      <c r="X15" s="323"/>
      <c r="Y15" s="719"/>
      <c r="Z15" s="322"/>
      <c r="AA15" s="324"/>
      <c r="AK15" s="38"/>
      <c r="AL15" s="197" t="s">
        <v>64</v>
      </c>
      <c r="AM15" s="484">
        <f>市郡別!E20</f>
        <v>0</v>
      </c>
    </row>
    <row r="16" spans="1:39" ht="20.100000000000001" customHeight="1">
      <c r="A16" s="1050"/>
      <c r="B16" s="572"/>
      <c r="C16" s="712" t="s">
        <v>488</v>
      </c>
      <c r="D16" s="564" t="s">
        <v>604</v>
      </c>
      <c r="E16" s="322">
        <v>110</v>
      </c>
      <c r="F16" s="524"/>
      <c r="G16" s="719" t="s">
        <v>604</v>
      </c>
      <c r="H16" s="322">
        <v>10</v>
      </c>
      <c r="I16" s="524"/>
      <c r="J16" s="719" t="s">
        <v>488</v>
      </c>
      <c r="K16" s="322">
        <v>10</v>
      </c>
      <c r="L16" s="524"/>
      <c r="M16" s="719"/>
      <c r="N16" s="322"/>
      <c r="O16" s="524"/>
      <c r="P16" s="366"/>
      <c r="Q16" s="322"/>
      <c r="R16" s="524"/>
      <c r="S16" s="719" t="s">
        <v>613</v>
      </c>
      <c r="T16" s="322"/>
      <c r="U16" s="524"/>
      <c r="V16" s="531"/>
      <c r="W16" s="323"/>
      <c r="X16" s="323"/>
      <c r="Y16" s="719" t="s">
        <v>604</v>
      </c>
      <c r="Z16" s="322">
        <v>10</v>
      </c>
      <c r="AA16" s="324"/>
      <c r="AK16" s="38"/>
      <c r="AL16" s="195" t="s">
        <v>69</v>
      </c>
      <c r="AM16" s="484">
        <f>市郡別!E21</f>
        <v>0</v>
      </c>
    </row>
    <row r="17" spans="1:39" ht="20.100000000000001" customHeight="1">
      <c r="A17" s="1050"/>
      <c r="B17" s="574"/>
      <c r="C17" s="712" t="s">
        <v>489</v>
      </c>
      <c r="D17" s="564" t="s">
        <v>604</v>
      </c>
      <c r="E17" s="322">
        <v>650</v>
      </c>
      <c r="F17" s="524"/>
      <c r="G17" s="719" t="s">
        <v>604</v>
      </c>
      <c r="H17" s="322">
        <v>30</v>
      </c>
      <c r="I17" s="524"/>
      <c r="J17" s="719"/>
      <c r="K17" s="322"/>
      <c r="L17" s="524"/>
      <c r="M17" s="719"/>
      <c r="N17" s="322"/>
      <c r="O17" s="524"/>
      <c r="P17" s="366"/>
      <c r="Q17" s="322"/>
      <c r="R17" s="524"/>
      <c r="S17" s="719"/>
      <c r="T17" s="322"/>
      <c r="U17" s="524"/>
      <c r="V17" s="531"/>
      <c r="W17" s="323"/>
      <c r="X17" s="323"/>
      <c r="Y17" s="719" t="s">
        <v>604</v>
      </c>
      <c r="Z17" s="322">
        <v>10</v>
      </c>
      <c r="AA17" s="324"/>
      <c r="AK17" s="38"/>
      <c r="AL17" s="195" t="s">
        <v>66</v>
      </c>
      <c r="AM17" s="484">
        <f>市郡別!E22</f>
        <v>0</v>
      </c>
    </row>
    <row r="18" spans="1:39" ht="20.100000000000001" customHeight="1">
      <c r="A18" s="1050"/>
      <c r="B18" s="572"/>
      <c r="C18" s="560" t="s">
        <v>490</v>
      </c>
      <c r="D18" s="564" t="s">
        <v>604</v>
      </c>
      <c r="E18" s="322">
        <v>90</v>
      </c>
      <c r="F18" s="524"/>
      <c r="G18" s="719" t="s">
        <v>604</v>
      </c>
      <c r="H18" s="322">
        <v>0</v>
      </c>
      <c r="I18" s="524"/>
      <c r="J18" s="719"/>
      <c r="K18" s="322"/>
      <c r="L18" s="524"/>
      <c r="M18" s="719"/>
      <c r="N18" s="322"/>
      <c r="O18" s="524"/>
      <c r="P18" s="366"/>
      <c r="Q18" s="322"/>
      <c r="R18" s="524"/>
      <c r="S18" s="719"/>
      <c r="T18" s="322"/>
      <c r="U18" s="524"/>
      <c r="V18" s="531"/>
      <c r="W18" s="323"/>
      <c r="X18" s="323"/>
      <c r="Y18" s="719" t="s">
        <v>604</v>
      </c>
      <c r="Z18" s="322">
        <v>10</v>
      </c>
      <c r="AA18" s="324"/>
      <c r="AK18" s="38"/>
      <c r="AL18" s="195" t="s">
        <v>65</v>
      </c>
      <c r="AM18" s="484">
        <f>市郡別!E23</f>
        <v>0</v>
      </c>
    </row>
    <row r="19" spans="1:39" ht="20.100000000000001" customHeight="1">
      <c r="A19" s="1050"/>
      <c r="B19" s="572"/>
      <c r="C19" s="560" t="s">
        <v>491</v>
      </c>
      <c r="D19" s="564" t="s">
        <v>604</v>
      </c>
      <c r="E19" s="322">
        <v>110</v>
      </c>
      <c r="F19" s="524"/>
      <c r="G19" s="719" t="s">
        <v>604</v>
      </c>
      <c r="H19" s="322">
        <v>10</v>
      </c>
      <c r="I19" s="524"/>
      <c r="J19" s="719" t="s">
        <v>491</v>
      </c>
      <c r="K19" s="322">
        <v>10</v>
      </c>
      <c r="L19" s="524"/>
      <c r="M19" s="719"/>
      <c r="N19" s="322"/>
      <c r="O19" s="524"/>
      <c r="P19" s="366"/>
      <c r="Q19" s="322"/>
      <c r="R19" s="524"/>
      <c r="S19" s="719" t="s">
        <v>851</v>
      </c>
      <c r="T19" s="322"/>
      <c r="U19" s="524"/>
      <c r="V19" s="531"/>
      <c r="W19" s="323"/>
      <c r="X19" s="323"/>
      <c r="Y19" s="719"/>
      <c r="Z19" s="322"/>
      <c r="AA19" s="324"/>
      <c r="AK19" s="38"/>
      <c r="AL19" s="195" t="s">
        <v>94</v>
      </c>
      <c r="AM19" s="484">
        <f>市郡別!E24</f>
        <v>0</v>
      </c>
    </row>
    <row r="20" spans="1:39" ht="20.100000000000001" customHeight="1">
      <c r="A20" s="1050"/>
      <c r="B20" s="574"/>
      <c r="C20" s="711" t="s">
        <v>839</v>
      </c>
      <c r="D20" s="564" t="s">
        <v>604</v>
      </c>
      <c r="E20" s="322">
        <v>180</v>
      </c>
      <c r="F20" s="524"/>
      <c r="G20" s="719"/>
      <c r="H20" s="322">
        <v>0</v>
      </c>
      <c r="I20" s="524"/>
      <c r="J20" s="719"/>
      <c r="K20" s="322"/>
      <c r="L20" s="524"/>
      <c r="M20" s="719"/>
      <c r="N20" s="322"/>
      <c r="O20" s="524"/>
      <c r="P20" s="366"/>
      <c r="Q20" s="322"/>
      <c r="R20" s="524"/>
      <c r="S20" s="719"/>
      <c r="T20" s="322"/>
      <c r="U20" s="524"/>
      <c r="V20" s="531"/>
      <c r="W20" s="323"/>
      <c r="X20" s="323"/>
      <c r="Y20" s="719" t="s">
        <v>604</v>
      </c>
      <c r="Z20" s="322">
        <v>10</v>
      </c>
      <c r="AA20" s="324"/>
      <c r="AK20" s="38"/>
      <c r="AL20" s="195" t="s">
        <v>89</v>
      </c>
      <c r="AM20" s="484">
        <f>市郡別!E25</f>
        <v>0</v>
      </c>
    </row>
    <row r="21" spans="1:39" ht="20.100000000000001" customHeight="1">
      <c r="A21" s="1050"/>
      <c r="B21" s="325">
        <f>SUM(E8:E21,H8:H21,N8:N21,K8:K21,Q8:Q21,T8:T21,Z8:Z21)</f>
        <v>6810</v>
      </c>
      <c r="C21" s="713" t="s">
        <v>492</v>
      </c>
      <c r="D21" s="565" t="s">
        <v>604</v>
      </c>
      <c r="E21" s="326">
        <v>200</v>
      </c>
      <c r="F21" s="525"/>
      <c r="G21" s="720" t="s">
        <v>604</v>
      </c>
      <c r="H21" s="322">
        <v>10</v>
      </c>
      <c r="I21" s="525"/>
      <c r="J21" s="720"/>
      <c r="K21" s="326"/>
      <c r="L21" s="525"/>
      <c r="M21" s="720"/>
      <c r="N21" s="326"/>
      <c r="O21" s="525"/>
      <c r="P21" s="378"/>
      <c r="Q21" s="326"/>
      <c r="R21" s="525"/>
      <c r="S21" s="720"/>
      <c r="T21" s="326"/>
      <c r="U21" s="525"/>
      <c r="V21" s="532"/>
      <c r="W21" s="327"/>
      <c r="X21" s="327"/>
      <c r="Y21" s="720"/>
      <c r="Z21" s="326"/>
      <c r="AA21" s="328"/>
      <c r="AK21" s="38"/>
      <c r="AL21" s="395" t="s">
        <v>97</v>
      </c>
      <c r="AM21" s="484">
        <f>市郡別!E29</f>
        <v>0</v>
      </c>
    </row>
    <row r="22" spans="1:39" ht="20.100000000000001" customHeight="1">
      <c r="A22" s="1050"/>
      <c r="B22" s="571" t="s">
        <v>833</v>
      </c>
      <c r="C22" s="714" t="s">
        <v>840</v>
      </c>
      <c r="D22" s="715" t="s">
        <v>604</v>
      </c>
      <c r="E22" s="329">
        <v>110</v>
      </c>
      <c r="F22" s="526"/>
      <c r="G22" s="721" t="s">
        <v>844</v>
      </c>
      <c r="H22" s="329">
        <v>10</v>
      </c>
      <c r="I22" s="526"/>
      <c r="J22" s="721" t="s">
        <v>847</v>
      </c>
      <c r="K22" s="329">
        <v>200</v>
      </c>
      <c r="L22" s="526"/>
      <c r="M22" s="721"/>
      <c r="N22" s="329"/>
      <c r="O22" s="526"/>
      <c r="P22" s="530"/>
      <c r="Q22" s="329"/>
      <c r="R22" s="526"/>
      <c r="S22" s="721" t="s">
        <v>844</v>
      </c>
      <c r="T22" s="329"/>
      <c r="U22" s="526"/>
      <c r="V22" s="533"/>
      <c r="W22" s="330"/>
      <c r="X22" s="330"/>
      <c r="Y22" s="721"/>
      <c r="Z22" s="329"/>
      <c r="AA22" s="331"/>
      <c r="AK22" s="38"/>
      <c r="AL22" s="395" t="s">
        <v>98</v>
      </c>
      <c r="AM22" s="484">
        <f>市郡別!E30</f>
        <v>0</v>
      </c>
    </row>
    <row r="23" spans="1:39" ht="20.100000000000001" customHeight="1">
      <c r="A23" s="1050"/>
      <c r="B23" s="832" t="s">
        <v>1053</v>
      </c>
      <c r="C23" s="712" t="s">
        <v>1039</v>
      </c>
      <c r="D23" s="564" t="s">
        <v>604</v>
      </c>
      <c r="E23" s="322">
        <v>140</v>
      </c>
      <c r="F23" s="524"/>
      <c r="G23" s="719" t="s">
        <v>604</v>
      </c>
      <c r="H23" s="322">
        <v>20</v>
      </c>
      <c r="I23" s="524"/>
      <c r="J23" s="719" t="s">
        <v>848</v>
      </c>
      <c r="K23" s="322">
        <v>40</v>
      </c>
      <c r="L23" s="524"/>
      <c r="M23" s="719"/>
      <c r="N23" s="322"/>
      <c r="O23" s="524"/>
      <c r="P23" s="366"/>
      <c r="Q23" s="322"/>
      <c r="R23" s="524"/>
      <c r="S23" s="719" t="s">
        <v>613</v>
      </c>
      <c r="T23" s="322"/>
      <c r="U23" s="524"/>
      <c r="V23" s="531"/>
      <c r="W23" s="323"/>
      <c r="X23" s="323"/>
      <c r="Y23" s="719" t="s">
        <v>604</v>
      </c>
      <c r="Z23" s="322">
        <v>10</v>
      </c>
      <c r="AA23" s="324"/>
      <c r="AK23" s="38"/>
      <c r="AL23" s="195" t="s">
        <v>161</v>
      </c>
      <c r="AM23" s="484">
        <f>市郡別!E31</f>
        <v>0</v>
      </c>
    </row>
    <row r="24" spans="1:39" ht="20.100000000000001" customHeight="1">
      <c r="A24" s="1050"/>
      <c r="B24" s="574"/>
      <c r="C24" s="712" t="s">
        <v>1052</v>
      </c>
      <c r="D24" s="564" t="s">
        <v>604</v>
      </c>
      <c r="E24" s="322">
        <v>50</v>
      </c>
      <c r="F24" s="524"/>
      <c r="G24" s="719" t="s">
        <v>604</v>
      </c>
      <c r="H24" s="322">
        <v>10</v>
      </c>
      <c r="I24" s="524"/>
      <c r="J24" s="719"/>
      <c r="K24" s="322"/>
      <c r="L24" s="524"/>
      <c r="M24" s="719"/>
      <c r="N24" s="322"/>
      <c r="O24" s="524"/>
      <c r="P24" s="366"/>
      <c r="Q24" s="322"/>
      <c r="R24" s="524"/>
      <c r="S24" s="719" t="s">
        <v>613</v>
      </c>
      <c r="T24" s="322"/>
      <c r="U24" s="524"/>
      <c r="V24" s="531"/>
      <c r="W24" s="323"/>
      <c r="X24" s="323"/>
      <c r="Y24" s="719" t="s">
        <v>604</v>
      </c>
      <c r="Z24" s="322">
        <v>10</v>
      </c>
      <c r="AA24" s="324"/>
      <c r="AK24" s="38"/>
      <c r="AL24" s="195" t="s">
        <v>162</v>
      </c>
      <c r="AM24" s="484">
        <f>市郡別!E32</f>
        <v>0</v>
      </c>
    </row>
    <row r="25" spans="1:39" ht="20.100000000000001" customHeight="1">
      <c r="A25" s="1050"/>
      <c r="B25" s="574"/>
      <c r="C25" s="712" t="s">
        <v>646</v>
      </c>
      <c r="D25" s="564" t="s">
        <v>604</v>
      </c>
      <c r="E25" s="322">
        <v>80</v>
      </c>
      <c r="F25" s="524"/>
      <c r="G25" s="719"/>
      <c r="H25" s="322"/>
      <c r="I25" s="524"/>
      <c r="J25" s="719"/>
      <c r="K25" s="322"/>
      <c r="L25" s="524"/>
      <c r="M25" s="719"/>
      <c r="N25" s="322">
        <v>0</v>
      </c>
      <c r="O25" s="524"/>
      <c r="P25" s="366"/>
      <c r="Q25" s="322"/>
      <c r="R25" s="524"/>
      <c r="S25" s="719"/>
      <c r="T25" s="322"/>
      <c r="U25" s="524"/>
      <c r="V25" s="531"/>
      <c r="W25" s="323"/>
      <c r="X25" s="323"/>
      <c r="Y25" s="719"/>
      <c r="Z25" s="322">
        <v>0</v>
      </c>
      <c r="AA25" s="324"/>
      <c r="AK25" s="38"/>
      <c r="AL25" s="195" t="s">
        <v>163</v>
      </c>
      <c r="AM25" s="484">
        <f>市郡別!E33</f>
        <v>0</v>
      </c>
    </row>
    <row r="26" spans="1:39" ht="20.100000000000001" customHeight="1">
      <c r="A26" s="1050"/>
      <c r="B26" s="332">
        <f>SUM(E22:E26,H22:H26,N22:N26,K22:K26,Q22:Q26,T22:T26,Z22:Z26)</f>
        <v>830</v>
      </c>
      <c r="C26" s="716" t="s">
        <v>841</v>
      </c>
      <c r="D26" s="717" t="s">
        <v>604</v>
      </c>
      <c r="E26" s="333">
        <v>130</v>
      </c>
      <c r="F26" s="527"/>
      <c r="G26" s="722" t="s">
        <v>604</v>
      </c>
      <c r="H26" s="333">
        <v>20</v>
      </c>
      <c r="I26" s="527"/>
      <c r="J26" s="722" t="s">
        <v>1056</v>
      </c>
      <c r="K26" s="333"/>
      <c r="L26" s="527"/>
      <c r="M26" s="720"/>
      <c r="N26" s="333"/>
      <c r="O26" s="527"/>
      <c r="P26" s="354"/>
      <c r="Q26" s="333"/>
      <c r="R26" s="527"/>
      <c r="S26" s="722"/>
      <c r="T26" s="333"/>
      <c r="U26" s="527"/>
      <c r="V26" s="534"/>
      <c r="W26" s="334"/>
      <c r="X26" s="334"/>
      <c r="Y26" s="722"/>
      <c r="Z26" s="333"/>
      <c r="AA26" s="335"/>
      <c r="AK26" s="38"/>
      <c r="AL26" s="195" t="s">
        <v>164</v>
      </c>
      <c r="AM26" s="484">
        <f>市郡別!E34</f>
        <v>0</v>
      </c>
    </row>
    <row r="27" spans="1:39" ht="20.100000000000001" customHeight="1">
      <c r="A27" s="1050"/>
      <c r="B27" s="574" t="s">
        <v>834</v>
      </c>
      <c r="C27" s="710" t="s">
        <v>842</v>
      </c>
      <c r="D27" s="563" t="s">
        <v>604</v>
      </c>
      <c r="E27" s="336">
        <v>830</v>
      </c>
      <c r="F27" s="528"/>
      <c r="G27" s="723" t="s">
        <v>604</v>
      </c>
      <c r="H27" s="336">
        <v>60</v>
      </c>
      <c r="I27" s="528"/>
      <c r="J27" s="723" t="s">
        <v>849</v>
      </c>
      <c r="K27" s="336">
        <v>100</v>
      </c>
      <c r="L27" s="528"/>
      <c r="M27" s="721"/>
      <c r="N27" s="336"/>
      <c r="O27" s="528"/>
      <c r="P27" s="377"/>
      <c r="Q27" s="336"/>
      <c r="R27" s="528"/>
      <c r="S27" s="723" t="s">
        <v>613</v>
      </c>
      <c r="T27" s="336"/>
      <c r="U27" s="528"/>
      <c r="V27" s="535"/>
      <c r="W27" s="337"/>
      <c r="X27" s="337"/>
      <c r="Y27" s="723" t="s">
        <v>604</v>
      </c>
      <c r="Z27" s="336">
        <v>10</v>
      </c>
      <c r="AA27" s="338"/>
      <c r="AK27" s="38"/>
      <c r="AL27" s="395" t="s">
        <v>264</v>
      </c>
      <c r="AM27" s="484">
        <f>鳥取1!C32</f>
        <v>0</v>
      </c>
    </row>
    <row r="28" spans="1:39" ht="20.100000000000001" customHeight="1" thickBot="1">
      <c r="A28" s="1050"/>
      <c r="B28" s="339">
        <f>SUM(E27:E28,H27:H28,N27:N28,K27:K28,Q27:Q28,T27:T28,Z27:Z28)</f>
        <v>1120</v>
      </c>
      <c r="C28" s="718" t="s">
        <v>843</v>
      </c>
      <c r="D28" s="570"/>
      <c r="E28" s="340">
        <v>80</v>
      </c>
      <c r="F28" s="529"/>
      <c r="G28" s="724"/>
      <c r="H28" s="340"/>
      <c r="I28" s="529"/>
      <c r="J28" s="724" t="s">
        <v>850</v>
      </c>
      <c r="K28" s="340">
        <v>40</v>
      </c>
      <c r="L28" s="529"/>
      <c r="M28" s="724"/>
      <c r="N28" s="340"/>
      <c r="O28" s="529"/>
      <c r="P28" s="393"/>
      <c r="Q28" s="340"/>
      <c r="R28" s="529"/>
      <c r="S28" s="724"/>
      <c r="T28" s="340"/>
      <c r="U28" s="529"/>
      <c r="V28" s="536"/>
      <c r="W28" s="341"/>
      <c r="X28" s="341"/>
      <c r="Y28" s="724"/>
      <c r="Z28" s="340"/>
      <c r="AA28" s="342"/>
      <c r="AK28" s="38"/>
      <c r="AL28" s="395" t="s">
        <v>265</v>
      </c>
      <c r="AM28" s="484">
        <f>鳥取2・八頭・岩美!C23</f>
        <v>0</v>
      </c>
    </row>
    <row r="29" spans="1:39" ht="20.100000000000001" customHeight="1" thickTop="1">
      <c r="A29" s="1050"/>
      <c r="B29" s="575" t="s">
        <v>835</v>
      </c>
      <c r="C29" s="254">
        <f>SUM(E30,H30,N30,K30,Q30,T30,Z30)</f>
        <v>8760</v>
      </c>
      <c r="D29" s="257"/>
      <c r="E29" s="282"/>
      <c r="F29" s="501"/>
      <c r="G29" s="494"/>
      <c r="H29" s="282"/>
      <c r="I29" s="501"/>
      <c r="J29" s="494"/>
      <c r="K29" s="282"/>
      <c r="L29" s="501"/>
      <c r="M29" s="494"/>
      <c r="N29" s="282"/>
      <c r="O29" s="501"/>
      <c r="P29" s="494"/>
      <c r="Q29" s="282"/>
      <c r="R29" s="501"/>
      <c r="S29" s="494"/>
      <c r="T29" s="282"/>
      <c r="U29" s="501"/>
      <c r="V29" s="515"/>
      <c r="W29" s="304"/>
      <c r="X29" s="304"/>
      <c r="Y29" s="494"/>
      <c r="Z29" s="282"/>
      <c r="AA29" s="285"/>
      <c r="AK29" s="38"/>
      <c r="AL29" s="395" t="s">
        <v>95</v>
      </c>
      <c r="AM29" s="484">
        <f>市郡別!E36</f>
        <v>0</v>
      </c>
    </row>
    <row r="30" spans="1:39" ht="20.100000000000001" customHeight="1" thickBot="1">
      <c r="A30" s="1051"/>
      <c r="B30" s="576" t="s">
        <v>695</v>
      </c>
      <c r="C30" s="259">
        <f>SUM(F30,I30,O30,L30,R30,U30,AA30)</f>
        <v>0</v>
      </c>
      <c r="D30" s="286"/>
      <c r="E30" s="287">
        <f>SUM(E8:E28)</f>
        <v>6980</v>
      </c>
      <c r="F30" s="493">
        <f>SUM(F8:F28)</f>
        <v>0</v>
      </c>
      <c r="G30" s="503"/>
      <c r="H30" s="287">
        <f>SUM(H8:H28)</f>
        <v>430</v>
      </c>
      <c r="I30" s="493">
        <f>SUM(I8:I28)</f>
        <v>0</v>
      </c>
      <c r="J30" s="503"/>
      <c r="K30" s="287">
        <f>SUM(K8:K28)</f>
        <v>1190</v>
      </c>
      <c r="L30" s="493">
        <f>SUM(L8:L28)</f>
        <v>0</v>
      </c>
      <c r="M30" s="503"/>
      <c r="N30" s="287">
        <f>SUM(N8:N28)</f>
        <v>0</v>
      </c>
      <c r="O30" s="493">
        <f>SUM(O8:O28)</f>
        <v>0</v>
      </c>
      <c r="P30" s="503"/>
      <c r="Q30" s="287">
        <f>SUM(Q8:Q28)</f>
        <v>0</v>
      </c>
      <c r="R30" s="493">
        <f>SUM(R8:R28)</f>
        <v>0</v>
      </c>
      <c r="S30" s="503"/>
      <c r="T30" s="287">
        <f>SUM(T8:T28)</f>
        <v>0</v>
      </c>
      <c r="U30" s="493">
        <f>SUM(U8:U28)</f>
        <v>0</v>
      </c>
      <c r="V30" s="518"/>
      <c r="W30" s="310"/>
      <c r="X30" s="310"/>
      <c r="Y30" s="503"/>
      <c r="Z30" s="287">
        <f>SUM(Z8:Z28)</f>
        <v>160</v>
      </c>
      <c r="AA30" s="264">
        <f>SUM(AA8:AA28)</f>
        <v>0</v>
      </c>
      <c r="AK30" s="38"/>
      <c r="AL30" s="395" t="s">
        <v>96</v>
      </c>
      <c r="AM30" s="484">
        <f>市郡別!E37</f>
        <v>0</v>
      </c>
    </row>
    <row r="31" spans="1:39" ht="20.100000000000001" customHeight="1">
      <c r="C31" s="35"/>
      <c r="D31" s="36"/>
      <c r="E31" s="44"/>
      <c r="F31" s="36"/>
      <c r="G31" s="36"/>
      <c r="H31" s="44"/>
      <c r="I31" s="843"/>
      <c r="J31" s="36"/>
      <c r="K31" s="44"/>
      <c r="L31" s="36"/>
      <c r="M31" s="843" t="s">
        <v>1076</v>
      </c>
      <c r="N31" s="44"/>
      <c r="O31" s="843"/>
      <c r="P31" s="36"/>
      <c r="Q31" s="44"/>
      <c r="R31" s="36"/>
      <c r="S31" s="36"/>
      <c r="T31" s="44"/>
      <c r="U31" s="36"/>
      <c r="V31" s="36"/>
      <c r="W31" s="36"/>
      <c r="X31" s="36"/>
      <c r="Y31" s="36"/>
      <c r="Z31" s="44"/>
      <c r="AA31" s="36"/>
      <c r="AK31" s="38"/>
      <c r="AL31" s="195" t="s">
        <v>91</v>
      </c>
      <c r="AM31" s="484">
        <f>市郡別!E40</f>
        <v>0</v>
      </c>
    </row>
    <row r="32" spans="1:39" ht="18.75" customHeight="1">
      <c r="A32" s="462"/>
      <c r="B32" s="135" t="s">
        <v>631</v>
      </c>
      <c r="C32" s="40"/>
      <c r="D32" s="36"/>
      <c r="E32" s="44"/>
      <c r="F32" s="36"/>
      <c r="G32" s="36"/>
      <c r="H32" s="44"/>
      <c r="I32" s="36"/>
      <c r="J32" s="36"/>
      <c r="K32" s="44"/>
      <c r="L32" s="36"/>
      <c r="M32" s="36"/>
      <c r="N32" s="44"/>
      <c r="O32" s="36"/>
      <c r="P32" s="36"/>
      <c r="Q32" s="44"/>
      <c r="R32" s="36"/>
      <c r="S32" s="36"/>
      <c r="T32" s="44"/>
      <c r="U32" s="36"/>
      <c r="V32" s="36"/>
      <c r="W32" s="36"/>
      <c r="X32" s="36"/>
      <c r="Y32" s="36"/>
      <c r="Z32" s="44"/>
      <c r="AA32" s="36"/>
      <c r="AB32" s="36"/>
      <c r="AC32" s="36"/>
      <c r="AD32" s="36"/>
      <c r="AE32" s="36"/>
      <c r="AF32" s="36"/>
      <c r="AG32" s="36"/>
      <c r="AH32" s="36"/>
      <c r="AI32" s="36"/>
      <c r="AJ32" s="36"/>
      <c r="AK32" s="38"/>
      <c r="AL32" s="195" t="s">
        <v>92</v>
      </c>
      <c r="AM32" s="484">
        <f>市郡別!E41</f>
        <v>0</v>
      </c>
    </row>
    <row r="33" spans="1:38">
      <c r="C33" s="40"/>
      <c r="D33" s="36"/>
      <c r="E33" s="44"/>
      <c r="F33" s="36"/>
      <c r="G33" s="36"/>
      <c r="H33" s="44"/>
      <c r="I33" s="36"/>
      <c r="J33" s="36"/>
      <c r="K33" s="44"/>
      <c r="L33" s="36"/>
      <c r="M33" s="36"/>
      <c r="N33" s="44"/>
      <c r="O33" s="36"/>
      <c r="P33" s="36"/>
      <c r="Q33" s="44"/>
      <c r="R33" s="36"/>
      <c r="S33" s="36"/>
      <c r="T33" s="44"/>
      <c r="U33" s="36"/>
      <c r="V33" s="36"/>
      <c r="W33" s="36"/>
      <c r="X33" s="36"/>
      <c r="Y33" s="36"/>
      <c r="Z33" s="44"/>
      <c r="AA33" s="36"/>
      <c r="AB33" s="36"/>
      <c r="AC33" s="36"/>
      <c r="AD33" s="36"/>
      <c r="AE33" s="36"/>
      <c r="AF33" s="36"/>
      <c r="AG33" s="36"/>
      <c r="AH33" s="36"/>
      <c r="AI33" s="36"/>
      <c r="AJ33" s="36"/>
      <c r="AK33" s="38"/>
      <c r="AL33" s="32"/>
    </row>
    <row r="34" spans="1:38" ht="18.75">
      <c r="A34" s="462"/>
      <c r="B34" s="440" t="s">
        <v>614</v>
      </c>
      <c r="C34" s="40"/>
      <c r="D34" s="36"/>
      <c r="E34" s="44"/>
      <c r="F34" s="36"/>
      <c r="G34" s="36"/>
      <c r="H34" s="44"/>
      <c r="I34" s="36"/>
      <c r="J34" s="36"/>
      <c r="K34" s="44"/>
      <c r="L34" s="36"/>
      <c r="M34" s="36"/>
      <c r="N34" s="44"/>
      <c r="O34" s="36"/>
      <c r="P34" s="36"/>
      <c r="Q34" s="44"/>
      <c r="R34" s="36"/>
      <c r="S34" s="36"/>
      <c r="T34" s="44"/>
      <c r="U34" s="36"/>
      <c r="V34" s="36"/>
      <c r="W34" s="36"/>
      <c r="X34" s="36"/>
      <c r="Y34" s="36"/>
      <c r="Z34" s="44"/>
      <c r="AA34" s="36"/>
      <c r="AB34" s="36"/>
      <c r="AC34" s="36"/>
      <c r="AD34" s="36"/>
      <c r="AE34" s="36"/>
      <c r="AF34" s="36"/>
      <c r="AG34" s="36"/>
      <c r="AH34" s="36"/>
      <c r="AI34" s="36"/>
      <c r="AJ34" s="36"/>
      <c r="AK34" s="38"/>
      <c r="AL34" s="32"/>
    </row>
    <row r="35" spans="1:38">
      <c r="B35" s="48" t="s">
        <v>1040</v>
      </c>
      <c r="AK35" s="38"/>
    </row>
    <row r="36" spans="1:38" ht="18.75" customHeight="1">
      <c r="A36" s="462"/>
      <c r="B36" s="48" t="s">
        <v>100</v>
      </c>
      <c r="C36" s="40"/>
      <c r="D36" s="36"/>
      <c r="Y36" s="40"/>
      <c r="Z36" s="11"/>
      <c r="AB36" s="36"/>
      <c r="AC36" s="36"/>
      <c r="AD36" s="36"/>
      <c r="AE36" s="36"/>
      <c r="AF36" s="36"/>
      <c r="AG36" s="36"/>
      <c r="AH36" s="36"/>
      <c r="AI36" s="36"/>
      <c r="AJ36" s="36"/>
      <c r="AL36" s="32"/>
    </row>
    <row r="37" spans="1:38" ht="18.75">
      <c r="A37" s="462"/>
      <c r="B37" s="48" t="s">
        <v>101</v>
      </c>
      <c r="C37" s="40"/>
      <c r="D37" s="36"/>
      <c r="T37" s="43"/>
      <c r="U37" s="43"/>
      <c r="V37" s="43"/>
      <c r="W37" s="43"/>
      <c r="X37" s="43"/>
      <c r="Y37" s="43"/>
      <c r="Z37" s="43"/>
      <c r="AA37" s="43"/>
      <c r="AB37" s="11"/>
      <c r="AC37" s="11"/>
      <c r="AD37" s="11"/>
      <c r="AE37" s="11"/>
      <c r="AF37" s="11"/>
      <c r="AG37" s="11"/>
      <c r="AH37" s="11"/>
      <c r="AI37" s="11"/>
      <c r="AJ37" s="11"/>
      <c r="AK37" s="38"/>
    </row>
    <row r="38" spans="1:38" ht="18.75">
      <c r="A38" s="462"/>
      <c r="B38" s="48" t="s">
        <v>259</v>
      </c>
      <c r="C38" s="40"/>
      <c r="T38" s="43"/>
      <c r="U38" s="43"/>
      <c r="V38" s="43"/>
      <c r="W38" s="43"/>
      <c r="X38" s="43"/>
      <c r="Y38" s="43"/>
      <c r="Z38" s="43"/>
      <c r="AA38" s="43"/>
      <c r="AB38" s="43"/>
      <c r="AC38" s="43"/>
      <c r="AD38" s="43"/>
      <c r="AE38" s="43"/>
      <c r="AF38" s="43"/>
      <c r="AG38" s="43"/>
      <c r="AH38" s="43"/>
      <c r="AI38" s="43"/>
      <c r="AJ38" s="43"/>
      <c r="AK38" s="36"/>
    </row>
    <row r="39" spans="1:38" ht="18.75">
      <c r="A39" s="462"/>
      <c r="B39" s="48" t="s">
        <v>659</v>
      </c>
      <c r="AK39" s="36"/>
    </row>
    <row r="40" spans="1:38" ht="18.75">
      <c r="A40" s="462"/>
      <c r="B40" s="48"/>
    </row>
  </sheetData>
  <sheetProtection algorithmName="SHA-512" hashValue="KuN5IC5QGmgmSgsTpltFIkWUqSqLPz8Vz3nH2oHlfoDKCGVUPzNtH91iuNUc1bTu+IXmKJzxUa1U5MY23sA98g==" saltValue="/BnwgVUthTK5Y7+47elldg==" spinCount="100000" sheet="1" objects="1" scenarios="1"/>
  <mergeCells count="9">
    <mergeCell ref="A6:A30"/>
    <mergeCell ref="H3:I4"/>
    <mergeCell ref="A3:D4"/>
    <mergeCell ref="E3:G4"/>
    <mergeCell ref="AH3:AJ3"/>
    <mergeCell ref="AH4:AJ4"/>
    <mergeCell ref="AC3:AG4"/>
    <mergeCell ref="U3:AB4"/>
    <mergeCell ref="J3:T4"/>
  </mergeCells>
  <phoneticPr fontId="3"/>
  <conditionalFormatting sqref="F8:F28 I8:I28 L8:L28 O8:O28 R8:R28 U8:U28 AA8:AA28">
    <cfRule type="cellIs" dxfId="59" priority="2" stopIfTrue="1" operator="lessThan">
      <formula>E8</formula>
    </cfRule>
    <cfRule type="cellIs" dxfId="58" priority="3" stopIfTrue="1" operator="greaterThan">
      <formula>E8</formula>
    </cfRule>
  </conditionalFormatting>
  <conditionalFormatting sqref="AM6:AM32">
    <cfRule type="expression" dxfId="57" priority="1">
      <formula>AM6&lt;&gt;0</formula>
    </cfRule>
  </conditionalFormatting>
  <dataValidations count="1">
    <dataValidation imeMode="off" allowBlank="1" showInputMessage="1" showErrorMessage="1" sqref="F8:F28 AA8:AA28 U8:U28 R8:R28 L8:L28 O8:O28 I8:I28" xr:uid="{00000000-0002-0000-1000-000000000000}"/>
  </dataValidations>
  <hyperlinks>
    <hyperlink ref="AL3" location="地図!A1" display="地図" xr:uid="{00000000-0004-0000-1000-000000000000}"/>
    <hyperlink ref="AL4" location="申込書!A1" display="申込書" xr:uid="{00000000-0004-0000-1000-000001000000}"/>
    <hyperlink ref="AL8" location="安来!A1" display="安来市" xr:uid="{00000000-0004-0000-1000-000002000000}"/>
    <hyperlink ref="AL11" location="雲南!A1" display="雲南市" xr:uid="{00000000-0004-0000-1000-000003000000}"/>
    <hyperlink ref="AL12:AL14" location="仁多・飯石・隠岐!A1" display="仁多郡" xr:uid="{00000000-0004-0000-1000-000004000000}"/>
    <hyperlink ref="AL15" location="大田!A1" display="大田市" xr:uid="{00000000-0004-0000-1000-000005000000}"/>
    <hyperlink ref="AL16" location="邑智!A1" display="邑智郡" xr:uid="{00000000-0004-0000-1000-000006000000}"/>
    <hyperlink ref="AL18" location="浜田!A1" display="浜田市" xr:uid="{00000000-0004-0000-1000-000007000000}"/>
    <hyperlink ref="AL17" location="江津・広島!A1" display="江津市" xr:uid="{00000000-0004-0000-1000-000008000000}"/>
    <hyperlink ref="AL31" location="江津・広島!A1" display="広島県" xr:uid="{00000000-0004-0000-1000-000009000000}"/>
    <hyperlink ref="AL19:AL20" location="益田・鹿足・山口!A1" display="益田市" xr:uid="{00000000-0004-0000-1000-00000A000000}"/>
    <hyperlink ref="AL32" location="益田・鹿足・山口!A1" display="山口県" xr:uid="{00000000-0004-0000-1000-00000B000000}"/>
    <hyperlink ref="AL23:AL24" location="西伯・日野!A1" display="西伯郡" xr:uid="{00000000-0004-0000-1000-00000C000000}"/>
    <hyperlink ref="AL25:AL26" location="倉吉・東伯!A1" display="倉吉市" xr:uid="{00000000-0004-0000-1000-00000D000000}"/>
    <hyperlink ref="AL6" location="松江１!A1" display="松江市１" xr:uid="{00000000-0004-0000-1000-00000E000000}"/>
    <hyperlink ref="AL7" location="松江２!A1" display="松江市２" xr:uid="{00000000-0004-0000-1000-00000F000000}"/>
    <hyperlink ref="AL10" location="出雲２!A1" display="出雲市２" xr:uid="{00000000-0004-0000-1000-000010000000}"/>
    <hyperlink ref="AL9" location="出雲１!A1" display="出雲市１" xr:uid="{00000000-0004-0000-1000-000011000000}"/>
    <hyperlink ref="AL27" location="鳥取１!A1" display="鳥取１" xr:uid="{00000000-0004-0000-1000-000012000000}"/>
    <hyperlink ref="AL28:AL30" location="新鳥取・八頭・岩美!A1" display="新鳥取市" xr:uid="{00000000-0004-0000-1000-000013000000}"/>
    <hyperlink ref="AL28" location="鳥取２・八頭・岩美!A1" display="鳥取２" xr:uid="{00000000-0004-0000-1000-000014000000}"/>
    <hyperlink ref="AL29" location="鳥取２・八頭・岩美!A1" display="八頭郡" xr:uid="{00000000-0004-0000-1000-000015000000}"/>
    <hyperlink ref="AL30" location="鳥取２・八頭・岩美!A1" display="岩美郡" xr:uid="{00000000-0004-0000-1000-000016000000}"/>
    <hyperlink ref="AL21" location="米子・境港!A1" display="米子市" xr:uid="{00000000-0004-0000-1000-000017000000}"/>
    <hyperlink ref="AL22" location="米子・境港!A1" display="境港市" xr:uid="{00000000-0004-0000-10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25:B28 B21:B22"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C1FF"/>
    <pageSetUpPr fitToPage="1"/>
  </sheetPr>
  <dimension ref="A1:AM35"/>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hidden="1" customWidth="1"/>
    <col min="14" max="14" width="7.625" style="28" hidden="1" customWidth="1"/>
    <col min="15" max="15" width="8" style="28" hidden="1" customWidth="1"/>
    <col min="16" max="16" width="7" style="28" hidden="1" customWidth="1"/>
    <col min="17" max="17" width="7.625" style="28" hidden="1" customWidth="1"/>
    <col min="18" max="18" width="8" style="28" hidden="1"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1" width="6.875" style="28" customWidth="1"/>
    <col min="32" max="32" width="7.625" style="28" customWidth="1"/>
    <col min="33" max="33" width="8" style="28" customWidth="1"/>
    <col min="34" max="34" width="6.875" style="28" customWidth="1"/>
    <col min="35" max="35" width="7.625" style="28" customWidth="1"/>
    <col min="36" max="36" width="8" style="28" customWidth="1"/>
    <col min="37" max="37" width="1.625" style="28" customWidth="1"/>
    <col min="38" max="38" width="8.625" style="28" customWidth="1"/>
    <col min="39" max="39" width="0.375" style="28" customWidth="1"/>
    <col min="40" max="16384" width="9" style="28"/>
  </cols>
  <sheetData>
    <row r="1" spans="1:39" ht="18" customHeight="1" thickBot="1">
      <c r="AH1" s="59"/>
      <c r="AI1" s="59"/>
      <c r="AJ1" s="59" t="str">
        <f>申込書!I2</f>
        <v>2026年2月改定 (適用期間 2026年4月～2026年7月) (3)</v>
      </c>
      <c r="AK1" s="59"/>
    </row>
    <row r="2" spans="1:39" ht="21.75" customHeight="1">
      <c r="A2" s="132" t="s">
        <v>138</v>
      </c>
      <c r="B2" s="133"/>
      <c r="C2" s="24"/>
      <c r="D2" s="63"/>
      <c r="E2" s="64" t="s">
        <v>79</v>
      </c>
      <c r="F2" s="25"/>
      <c r="G2" s="63"/>
      <c r="H2" s="64" t="s">
        <v>80</v>
      </c>
      <c r="I2" s="63"/>
      <c r="J2" s="64" t="s">
        <v>81</v>
      </c>
      <c r="K2" s="25"/>
      <c r="L2" s="27"/>
      <c r="S2" s="25"/>
      <c r="T2" s="63"/>
      <c r="U2" s="64" t="s">
        <v>86</v>
      </c>
      <c r="V2" s="25"/>
      <c r="W2" s="25"/>
      <c r="X2" s="25"/>
      <c r="Y2" s="25"/>
      <c r="Z2" s="25"/>
      <c r="AA2" s="25"/>
      <c r="AB2" s="25"/>
      <c r="AC2" s="64" t="s">
        <v>88</v>
      </c>
      <c r="AD2" s="25"/>
      <c r="AE2" s="25"/>
      <c r="AF2" s="25"/>
      <c r="AG2" s="25"/>
      <c r="AH2" s="64" t="s">
        <v>130</v>
      </c>
      <c r="AI2" s="25"/>
      <c r="AJ2" s="26"/>
    </row>
    <row r="3" spans="1:39" ht="21.75" customHeight="1">
      <c r="A3" s="1024">
        <f>申込書!B6</f>
        <v>0</v>
      </c>
      <c r="B3" s="1025"/>
      <c r="C3" s="1025"/>
      <c r="D3" s="1026"/>
      <c r="E3" s="1020">
        <f>市郡別!E43</f>
        <v>0</v>
      </c>
      <c r="F3" s="1047"/>
      <c r="G3" s="1021"/>
      <c r="H3" s="1036" t="str">
        <f>申込書!J17</f>
        <v/>
      </c>
      <c r="I3" s="1038"/>
      <c r="J3" s="1036">
        <f>申込書!B10</f>
        <v>0</v>
      </c>
      <c r="K3" s="1060"/>
      <c r="L3" s="1060"/>
      <c r="M3" s="1060"/>
      <c r="N3" s="1060"/>
      <c r="O3" s="1060"/>
      <c r="P3" s="1060"/>
      <c r="Q3" s="1060"/>
      <c r="R3" s="1060"/>
      <c r="S3" s="1060"/>
      <c r="T3" s="1064"/>
      <c r="U3" s="1036">
        <f>申込書!B12</f>
        <v>0</v>
      </c>
      <c r="V3" s="1060"/>
      <c r="W3" s="1060"/>
      <c r="X3" s="1060"/>
      <c r="Y3" s="1060"/>
      <c r="Z3" s="1060"/>
      <c r="AA3" s="1060"/>
      <c r="AB3" s="1064"/>
      <c r="AC3" s="1036">
        <f>申込書!B21</f>
        <v>0</v>
      </c>
      <c r="AD3" s="1060"/>
      <c r="AE3" s="1060"/>
      <c r="AF3" s="1060"/>
      <c r="AG3" s="1064"/>
      <c r="AH3" s="1036">
        <f>申込書!E4</f>
        <v>0</v>
      </c>
      <c r="AI3" s="1060"/>
      <c r="AJ3" s="1061"/>
      <c r="AL3" s="194" t="s">
        <v>132</v>
      </c>
    </row>
    <row r="4" spans="1:39" ht="21.75" customHeight="1" thickBot="1">
      <c r="A4" s="1027"/>
      <c r="B4" s="1028"/>
      <c r="C4" s="1028"/>
      <c r="D4" s="1029"/>
      <c r="E4" s="1022"/>
      <c r="F4" s="1048"/>
      <c r="G4" s="1023"/>
      <c r="H4" s="1039"/>
      <c r="I4" s="1041"/>
      <c r="J4" s="1065"/>
      <c r="K4" s="1062"/>
      <c r="L4" s="1062"/>
      <c r="M4" s="1062"/>
      <c r="N4" s="1062"/>
      <c r="O4" s="1062"/>
      <c r="P4" s="1062"/>
      <c r="Q4" s="1062"/>
      <c r="R4" s="1062"/>
      <c r="S4" s="1062"/>
      <c r="T4" s="1066"/>
      <c r="U4" s="1065"/>
      <c r="V4" s="1062"/>
      <c r="W4" s="1062"/>
      <c r="X4" s="1062"/>
      <c r="Y4" s="1062"/>
      <c r="Z4" s="1062"/>
      <c r="AA4" s="1062"/>
      <c r="AB4" s="1066"/>
      <c r="AC4" s="1065"/>
      <c r="AD4" s="1062"/>
      <c r="AE4" s="1062"/>
      <c r="AF4" s="1062"/>
      <c r="AG4" s="1066"/>
      <c r="AH4" s="1039">
        <f>申込書!H4</f>
        <v>0</v>
      </c>
      <c r="AI4" s="1062"/>
      <c r="AJ4" s="1063"/>
      <c r="AL4" s="194" t="s">
        <v>131</v>
      </c>
    </row>
    <row r="5" spans="1:39" ht="21.75" customHeight="1" thickBot="1">
      <c r="B5" s="1"/>
      <c r="C5" s="11"/>
      <c r="D5" s="48" t="s">
        <v>1089</v>
      </c>
      <c r="AC5" s="48"/>
    </row>
    <row r="6" spans="1:39" ht="20.100000000000001" customHeight="1">
      <c r="A6" s="1049" t="s">
        <v>69</v>
      </c>
      <c r="B6" s="577"/>
      <c r="C6" s="578"/>
      <c r="D6" s="579" t="s">
        <v>82</v>
      </c>
      <c r="E6" s="579"/>
      <c r="F6" s="579"/>
      <c r="G6" s="580" t="s">
        <v>696</v>
      </c>
      <c r="H6" s="590"/>
      <c r="I6" s="579"/>
      <c r="J6" s="580" t="s">
        <v>697</v>
      </c>
      <c r="K6" s="579"/>
      <c r="L6" s="579"/>
      <c r="M6" s="580" t="s">
        <v>698</v>
      </c>
      <c r="N6" s="579"/>
      <c r="O6" s="579"/>
      <c r="P6" s="580" t="s">
        <v>699</v>
      </c>
      <c r="Q6" s="579"/>
      <c r="R6" s="579"/>
      <c r="S6" s="580" t="s">
        <v>703</v>
      </c>
      <c r="T6" s="579"/>
      <c r="U6" s="579"/>
      <c r="V6" s="580" t="s">
        <v>382</v>
      </c>
      <c r="W6" s="579"/>
      <c r="X6" s="579"/>
      <c r="Y6" s="580" t="s">
        <v>701</v>
      </c>
      <c r="Z6" s="579"/>
      <c r="AA6" s="581"/>
      <c r="AB6" s="582"/>
      <c r="AC6" s="582"/>
      <c r="AD6" s="582"/>
      <c r="AK6" s="35"/>
      <c r="AL6" s="195" t="s">
        <v>260</v>
      </c>
      <c r="AM6" s="484">
        <f>市郡別!E8</f>
        <v>0</v>
      </c>
    </row>
    <row r="7" spans="1:39" ht="20.100000000000001" customHeight="1">
      <c r="A7" s="1050"/>
      <c r="B7" s="583" t="s">
        <v>84</v>
      </c>
      <c r="C7" s="584"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83</v>
      </c>
      <c r="V7" s="603"/>
      <c r="W7" s="604"/>
      <c r="X7" s="599"/>
      <c r="Y7" s="585" t="s">
        <v>250</v>
      </c>
      <c r="Z7" s="588"/>
      <c r="AA7" s="589" t="s">
        <v>83</v>
      </c>
      <c r="AB7" s="582"/>
      <c r="AC7" s="582"/>
      <c r="AD7" s="582"/>
      <c r="AL7" s="195" t="s">
        <v>261</v>
      </c>
      <c r="AM7" s="484">
        <f>市郡別!E9</f>
        <v>0</v>
      </c>
    </row>
    <row r="8" spans="1:39" ht="20.100000000000001" customHeight="1">
      <c r="A8" s="1050"/>
      <c r="B8" s="571" t="s">
        <v>854</v>
      </c>
      <c r="C8" s="727" t="s">
        <v>858</v>
      </c>
      <c r="D8" s="728" t="s">
        <v>605</v>
      </c>
      <c r="E8" s="241">
        <v>600</v>
      </c>
      <c r="F8" s="526"/>
      <c r="G8" s="721" t="s">
        <v>1005</v>
      </c>
      <c r="H8" s="241"/>
      <c r="I8" s="526"/>
      <c r="J8" s="721" t="s">
        <v>604</v>
      </c>
      <c r="K8" s="241">
        <v>40</v>
      </c>
      <c r="L8" s="526"/>
      <c r="M8" s="721"/>
      <c r="N8" s="241"/>
      <c r="O8" s="526"/>
      <c r="P8" s="530"/>
      <c r="Q8" s="241"/>
      <c r="R8" s="526"/>
      <c r="S8" s="721" t="s">
        <v>865</v>
      </c>
      <c r="T8" s="241">
        <v>180</v>
      </c>
      <c r="U8" s="526"/>
      <c r="V8" s="533"/>
      <c r="W8" s="330"/>
      <c r="X8" s="330"/>
      <c r="Y8" s="723" t="s">
        <v>615</v>
      </c>
      <c r="Z8" s="241">
        <v>20</v>
      </c>
      <c r="AA8" s="331"/>
      <c r="AK8" s="38"/>
      <c r="AL8" s="195" t="s">
        <v>93</v>
      </c>
      <c r="AM8" s="484">
        <f>市郡別!E11</f>
        <v>0</v>
      </c>
    </row>
    <row r="9" spans="1:39" ht="20.100000000000001" customHeight="1">
      <c r="A9" s="1050"/>
      <c r="B9" s="572"/>
      <c r="C9" s="712" t="s">
        <v>493</v>
      </c>
      <c r="D9" s="564" t="s">
        <v>604</v>
      </c>
      <c r="E9" s="322">
        <v>120</v>
      </c>
      <c r="F9" s="524"/>
      <c r="G9" s="719" t="s">
        <v>604</v>
      </c>
      <c r="H9" s="322">
        <v>10</v>
      </c>
      <c r="I9" s="524"/>
      <c r="J9" s="719" t="s">
        <v>862</v>
      </c>
      <c r="K9" s="322">
        <v>30</v>
      </c>
      <c r="L9" s="524"/>
      <c r="M9" s="719"/>
      <c r="N9" s="322"/>
      <c r="O9" s="524"/>
      <c r="P9" s="366"/>
      <c r="Q9" s="322"/>
      <c r="R9" s="524"/>
      <c r="S9" s="719"/>
      <c r="T9" s="322"/>
      <c r="U9" s="524"/>
      <c r="V9" s="531"/>
      <c r="W9" s="323"/>
      <c r="X9" s="323"/>
      <c r="Y9" s="719"/>
      <c r="Z9" s="322"/>
      <c r="AA9" s="324"/>
      <c r="AK9" s="38"/>
      <c r="AL9" s="195" t="s">
        <v>262</v>
      </c>
      <c r="AM9" s="484">
        <f>市郡別!E12</f>
        <v>0</v>
      </c>
    </row>
    <row r="10" spans="1:39" ht="20.100000000000001" customHeight="1">
      <c r="A10" s="1050"/>
      <c r="B10" s="332">
        <f>SUM(E8:E10,H8:H10,N8:N10,K8:K10,Q8:Q10,T8:T10,Z8:Z10)</f>
        <v>1040</v>
      </c>
      <c r="C10" s="716" t="s">
        <v>494</v>
      </c>
      <c r="D10" s="730"/>
      <c r="E10" s="333">
        <v>40</v>
      </c>
      <c r="F10" s="527"/>
      <c r="G10" s="722"/>
      <c r="H10" s="333"/>
      <c r="I10" s="527"/>
      <c r="J10" s="722"/>
      <c r="K10" s="333"/>
      <c r="L10" s="527"/>
      <c r="M10" s="722"/>
      <c r="N10" s="333"/>
      <c r="O10" s="527"/>
      <c r="P10" s="354"/>
      <c r="Q10" s="333"/>
      <c r="R10" s="527"/>
      <c r="S10" s="722"/>
      <c r="T10" s="333"/>
      <c r="U10" s="527"/>
      <c r="V10" s="534"/>
      <c r="W10" s="334"/>
      <c r="X10" s="334"/>
      <c r="Y10" s="722"/>
      <c r="Z10" s="333"/>
      <c r="AA10" s="335"/>
      <c r="AK10" s="38"/>
      <c r="AL10" s="195" t="s">
        <v>263</v>
      </c>
      <c r="AM10" s="484">
        <f>市郡別!E13</f>
        <v>0</v>
      </c>
    </row>
    <row r="11" spans="1:39" ht="20.100000000000001" customHeight="1">
      <c r="A11" s="1050"/>
      <c r="B11" s="571" t="s">
        <v>855</v>
      </c>
      <c r="C11" s="727" t="s">
        <v>495</v>
      </c>
      <c r="D11" s="655" t="s">
        <v>1055</v>
      </c>
      <c r="E11" s="329"/>
      <c r="F11" s="526"/>
      <c r="G11" s="721" t="s">
        <v>861</v>
      </c>
      <c r="H11" s="329"/>
      <c r="I11" s="526"/>
      <c r="J11" s="721" t="s">
        <v>863</v>
      </c>
      <c r="K11" s="329">
        <v>80</v>
      </c>
      <c r="L11" s="526"/>
      <c r="M11" s="721"/>
      <c r="N11" s="329"/>
      <c r="O11" s="526"/>
      <c r="P11" s="530"/>
      <c r="Q11" s="329"/>
      <c r="R11" s="526"/>
      <c r="S11" s="721" t="s">
        <v>861</v>
      </c>
      <c r="T11" s="329"/>
      <c r="U11" s="526"/>
      <c r="V11" s="533"/>
      <c r="W11" s="330"/>
      <c r="X11" s="330"/>
      <c r="Y11" s="721" t="s">
        <v>861</v>
      </c>
      <c r="Z11" s="329">
        <v>10</v>
      </c>
      <c r="AA11" s="331"/>
      <c r="AK11" s="38"/>
      <c r="AL11" s="195" t="s">
        <v>85</v>
      </c>
      <c r="AM11" s="484">
        <f>市郡別!E15</f>
        <v>0</v>
      </c>
    </row>
    <row r="12" spans="1:39" ht="20.100000000000001" customHeight="1">
      <c r="A12" s="1050"/>
      <c r="B12" s="572"/>
      <c r="C12" s="711" t="s">
        <v>1057</v>
      </c>
      <c r="D12" s="564" t="s">
        <v>604</v>
      </c>
      <c r="E12" s="322">
        <v>580</v>
      </c>
      <c r="F12" s="524"/>
      <c r="G12" s="719" t="s">
        <v>605</v>
      </c>
      <c r="H12" s="322">
        <v>10</v>
      </c>
      <c r="I12" s="524"/>
      <c r="J12" s="719" t="s">
        <v>1056</v>
      </c>
      <c r="K12" s="322"/>
      <c r="L12" s="524"/>
      <c r="M12" s="719"/>
      <c r="N12" s="322"/>
      <c r="O12" s="524"/>
      <c r="P12" s="366"/>
      <c r="Q12" s="322"/>
      <c r="R12" s="524"/>
      <c r="S12" s="719"/>
      <c r="T12" s="322"/>
      <c r="U12" s="524"/>
      <c r="V12" s="531"/>
      <c r="W12" s="323"/>
      <c r="X12" s="323"/>
      <c r="Y12" s="719"/>
      <c r="Z12" s="322"/>
      <c r="AA12" s="324"/>
      <c r="AK12" s="38"/>
      <c r="AL12" s="195" t="s">
        <v>90</v>
      </c>
      <c r="AM12" s="484">
        <f>市郡別!E16</f>
        <v>0</v>
      </c>
    </row>
    <row r="13" spans="1:39" ht="20.100000000000001" customHeight="1">
      <c r="A13" s="1050"/>
      <c r="B13" s="332">
        <f>SUM(E11:E13,H11:H13,N11:N13,K11:K13,Q11:Q13,T11:T13,Z11:Z13)</f>
        <v>940</v>
      </c>
      <c r="C13" s="842" t="s">
        <v>1058</v>
      </c>
      <c r="D13" s="717" t="s">
        <v>604</v>
      </c>
      <c r="E13" s="333">
        <v>210</v>
      </c>
      <c r="F13" s="537"/>
      <c r="G13" s="722" t="s">
        <v>604</v>
      </c>
      <c r="H13" s="333">
        <v>50</v>
      </c>
      <c r="I13" s="537"/>
      <c r="J13" s="722" t="s">
        <v>613</v>
      </c>
      <c r="K13" s="333"/>
      <c r="L13" s="537"/>
      <c r="M13" s="722"/>
      <c r="N13" s="333"/>
      <c r="O13" s="537"/>
      <c r="P13" s="354"/>
      <c r="Q13" s="333"/>
      <c r="R13" s="537"/>
      <c r="S13" s="722" t="s">
        <v>613</v>
      </c>
      <c r="T13" s="333"/>
      <c r="U13" s="537"/>
      <c r="V13" s="534"/>
      <c r="W13" s="334"/>
      <c r="X13" s="334"/>
      <c r="Y13" s="722"/>
      <c r="Z13" s="333"/>
      <c r="AA13" s="343"/>
      <c r="AK13" s="38"/>
      <c r="AL13" s="195" t="s">
        <v>62</v>
      </c>
      <c r="AM13" s="484">
        <f>市郡別!E17</f>
        <v>0</v>
      </c>
    </row>
    <row r="14" spans="1:39" ht="20.100000000000001" customHeight="1">
      <c r="A14" s="1050"/>
      <c r="B14" s="574" t="s">
        <v>856</v>
      </c>
      <c r="C14" s="710" t="s">
        <v>859</v>
      </c>
      <c r="D14" s="563" t="s">
        <v>604</v>
      </c>
      <c r="E14" s="336">
        <v>90</v>
      </c>
      <c r="F14" s="528"/>
      <c r="G14" s="723" t="s">
        <v>604</v>
      </c>
      <c r="H14" s="336">
        <v>170</v>
      </c>
      <c r="I14" s="528"/>
      <c r="J14" s="723" t="s">
        <v>613</v>
      </c>
      <c r="K14" s="336"/>
      <c r="L14" s="528"/>
      <c r="M14" s="723"/>
      <c r="N14" s="336"/>
      <c r="O14" s="528"/>
      <c r="P14" s="377"/>
      <c r="Q14" s="336"/>
      <c r="R14" s="528"/>
      <c r="S14" s="723" t="s">
        <v>613</v>
      </c>
      <c r="T14" s="336"/>
      <c r="U14" s="528"/>
      <c r="V14" s="535"/>
      <c r="W14" s="337"/>
      <c r="X14" s="337"/>
      <c r="Y14" s="723" t="s">
        <v>604</v>
      </c>
      <c r="Z14" s="336">
        <v>10</v>
      </c>
      <c r="AA14" s="338"/>
      <c r="AK14" s="38"/>
      <c r="AL14" s="195" t="s">
        <v>63</v>
      </c>
      <c r="AM14" s="484">
        <f>市郡別!E18</f>
        <v>0</v>
      </c>
    </row>
    <row r="15" spans="1:39" ht="20.100000000000001" customHeight="1">
      <c r="A15" s="1050"/>
      <c r="B15" s="574"/>
      <c r="C15" s="712" t="s">
        <v>496</v>
      </c>
      <c r="D15" s="564" t="s">
        <v>604</v>
      </c>
      <c r="E15" s="322">
        <v>80</v>
      </c>
      <c r="F15" s="524"/>
      <c r="G15" s="719" t="s">
        <v>604</v>
      </c>
      <c r="H15" s="322">
        <v>70</v>
      </c>
      <c r="I15" s="524"/>
      <c r="J15" s="719" t="s">
        <v>613</v>
      </c>
      <c r="K15" s="322"/>
      <c r="L15" s="524"/>
      <c r="M15" s="719"/>
      <c r="N15" s="322"/>
      <c r="O15" s="524"/>
      <c r="P15" s="366"/>
      <c r="Q15" s="322"/>
      <c r="R15" s="524"/>
      <c r="S15" s="719" t="s">
        <v>613</v>
      </c>
      <c r="T15" s="322"/>
      <c r="U15" s="524"/>
      <c r="V15" s="531"/>
      <c r="W15" s="323"/>
      <c r="X15" s="323"/>
      <c r="Y15" s="719" t="s">
        <v>604</v>
      </c>
      <c r="Z15" s="322">
        <v>10</v>
      </c>
      <c r="AA15" s="324"/>
      <c r="AK15" s="38"/>
      <c r="AL15" s="195" t="s">
        <v>64</v>
      </c>
      <c r="AM15" s="484">
        <f>市郡別!E20</f>
        <v>0</v>
      </c>
    </row>
    <row r="16" spans="1:39" ht="20.100000000000001" customHeight="1">
      <c r="A16" s="1050"/>
      <c r="B16" s="572"/>
      <c r="C16" s="711" t="s">
        <v>860</v>
      </c>
      <c r="D16" s="564" t="s">
        <v>604</v>
      </c>
      <c r="E16" s="322">
        <v>230</v>
      </c>
      <c r="F16" s="524"/>
      <c r="G16" s="719" t="s">
        <v>604</v>
      </c>
      <c r="H16" s="322">
        <v>190</v>
      </c>
      <c r="I16" s="524"/>
      <c r="J16" s="719" t="s">
        <v>864</v>
      </c>
      <c r="K16" s="322">
        <v>70</v>
      </c>
      <c r="L16" s="524"/>
      <c r="M16" s="719"/>
      <c r="N16" s="322"/>
      <c r="O16" s="524"/>
      <c r="P16" s="366"/>
      <c r="Q16" s="322"/>
      <c r="R16" s="524"/>
      <c r="S16" s="719" t="s">
        <v>613</v>
      </c>
      <c r="T16" s="322"/>
      <c r="U16" s="524"/>
      <c r="V16" s="531"/>
      <c r="W16" s="323"/>
      <c r="X16" s="323"/>
      <c r="Y16" s="719" t="s">
        <v>604</v>
      </c>
      <c r="Z16" s="322">
        <v>10</v>
      </c>
      <c r="AA16" s="324"/>
      <c r="AK16" s="38"/>
      <c r="AL16" s="197" t="s">
        <v>69</v>
      </c>
      <c r="AM16" s="484">
        <f>市郡別!E21</f>
        <v>0</v>
      </c>
    </row>
    <row r="17" spans="1:39" ht="20.100000000000001" customHeight="1">
      <c r="A17" s="1050"/>
      <c r="B17" s="572"/>
      <c r="C17" s="712" t="s">
        <v>497</v>
      </c>
      <c r="D17" s="564" t="s">
        <v>604</v>
      </c>
      <c r="E17" s="322">
        <v>150</v>
      </c>
      <c r="F17" s="524"/>
      <c r="G17" s="719" t="s">
        <v>604</v>
      </c>
      <c r="H17" s="322">
        <v>220</v>
      </c>
      <c r="I17" s="524"/>
      <c r="J17" s="719"/>
      <c r="K17" s="322"/>
      <c r="L17" s="524"/>
      <c r="M17" s="719"/>
      <c r="N17" s="322"/>
      <c r="O17" s="524"/>
      <c r="P17" s="366"/>
      <c r="Q17" s="322"/>
      <c r="R17" s="524"/>
      <c r="S17" s="719" t="s">
        <v>613</v>
      </c>
      <c r="T17" s="322"/>
      <c r="U17" s="524"/>
      <c r="V17" s="531"/>
      <c r="W17" s="323"/>
      <c r="X17" s="323"/>
      <c r="Y17" s="719" t="s">
        <v>604</v>
      </c>
      <c r="Z17" s="322">
        <v>10</v>
      </c>
      <c r="AA17" s="324"/>
      <c r="AK17" s="38"/>
      <c r="AL17" s="195" t="s">
        <v>66</v>
      </c>
      <c r="AM17" s="484">
        <f>市郡別!E22</f>
        <v>0</v>
      </c>
    </row>
    <row r="18" spans="1:39" ht="20.100000000000001" customHeight="1">
      <c r="A18" s="1050"/>
      <c r="B18" s="574"/>
      <c r="C18" s="560" t="s">
        <v>498</v>
      </c>
      <c r="D18" s="564" t="s">
        <v>604</v>
      </c>
      <c r="E18" s="322">
        <v>310</v>
      </c>
      <c r="F18" s="524"/>
      <c r="G18" s="719" t="s">
        <v>604</v>
      </c>
      <c r="H18" s="322">
        <v>110</v>
      </c>
      <c r="I18" s="524"/>
      <c r="J18" s="733" t="s">
        <v>613</v>
      </c>
      <c r="K18" s="322"/>
      <c r="L18" s="524"/>
      <c r="M18" s="733"/>
      <c r="N18" s="322"/>
      <c r="O18" s="524"/>
      <c r="P18" s="366"/>
      <c r="Q18" s="322"/>
      <c r="R18" s="524"/>
      <c r="S18" s="719" t="s">
        <v>613</v>
      </c>
      <c r="T18" s="322"/>
      <c r="U18" s="524"/>
      <c r="V18" s="531"/>
      <c r="W18" s="323"/>
      <c r="X18" s="323"/>
      <c r="Y18" s="719" t="s">
        <v>604</v>
      </c>
      <c r="Z18" s="322">
        <v>10</v>
      </c>
      <c r="AA18" s="324"/>
      <c r="AK18" s="38"/>
      <c r="AL18" s="195" t="s">
        <v>65</v>
      </c>
      <c r="AM18" s="484">
        <f>市郡別!E23</f>
        <v>0</v>
      </c>
    </row>
    <row r="19" spans="1:39" ht="20.100000000000001" customHeight="1">
      <c r="A19" s="1050"/>
      <c r="B19" s="572"/>
      <c r="C19" s="560" t="s">
        <v>499</v>
      </c>
      <c r="D19" s="564" t="s">
        <v>604</v>
      </c>
      <c r="E19" s="322">
        <v>90</v>
      </c>
      <c r="F19" s="524"/>
      <c r="G19" s="719" t="s">
        <v>604</v>
      </c>
      <c r="H19" s="322">
        <v>40</v>
      </c>
      <c r="I19" s="524"/>
      <c r="J19" s="733" t="s">
        <v>613</v>
      </c>
      <c r="K19" s="322"/>
      <c r="L19" s="524"/>
      <c r="M19" s="733"/>
      <c r="N19" s="322"/>
      <c r="O19" s="524"/>
      <c r="P19" s="366"/>
      <c r="Q19" s="322"/>
      <c r="R19" s="524"/>
      <c r="S19" s="719" t="s">
        <v>613</v>
      </c>
      <c r="T19" s="322"/>
      <c r="U19" s="524"/>
      <c r="V19" s="531"/>
      <c r="W19" s="323"/>
      <c r="X19" s="323"/>
      <c r="Y19" s="719"/>
      <c r="Z19" s="322"/>
      <c r="AA19" s="324"/>
      <c r="AK19" s="38"/>
      <c r="AL19" s="195" t="s">
        <v>94</v>
      </c>
      <c r="AM19" s="484">
        <f>市郡別!E24</f>
        <v>0</v>
      </c>
    </row>
    <row r="20" spans="1:39" ht="20.100000000000001" customHeight="1">
      <c r="A20" s="1050"/>
      <c r="B20" s="726"/>
      <c r="C20" s="560" t="s">
        <v>500</v>
      </c>
      <c r="D20" s="729" t="s">
        <v>604</v>
      </c>
      <c r="E20" s="322">
        <v>300</v>
      </c>
      <c r="F20" s="524"/>
      <c r="G20" s="719" t="s">
        <v>604</v>
      </c>
      <c r="H20" s="322">
        <v>90</v>
      </c>
      <c r="I20" s="524"/>
      <c r="J20" s="733" t="s">
        <v>613</v>
      </c>
      <c r="K20" s="322"/>
      <c r="L20" s="524"/>
      <c r="M20" s="733"/>
      <c r="N20" s="322"/>
      <c r="O20" s="524"/>
      <c r="P20" s="539"/>
      <c r="Q20" s="322"/>
      <c r="R20" s="524"/>
      <c r="S20" s="733" t="s">
        <v>613</v>
      </c>
      <c r="T20" s="322"/>
      <c r="U20" s="524"/>
      <c r="V20" s="531"/>
      <c r="W20" s="323"/>
      <c r="X20" s="323"/>
      <c r="Y20" s="719" t="s">
        <v>604</v>
      </c>
      <c r="Z20" s="322">
        <v>10</v>
      </c>
      <c r="AA20" s="324"/>
      <c r="AK20" s="38"/>
      <c r="AL20" s="195" t="s">
        <v>89</v>
      </c>
      <c r="AM20" s="484">
        <f>市郡別!E25</f>
        <v>0</v>
      </c>
    </row>
    <row r="21" spans="1:39" ht="20.100000000000001" customHeight="1">
      <c r="A21" s="1050"/>
      <c r="B21" s="726"/>
      <c r="C21" s="560" t="s">
        <v>501</v>
      </c>
      <c r="D21" s="729" t="s">
        <v>604</v>
      </c>
      <c r="E21" s="322">
        <v>50</v>
      </c>
      <c r="F21" s="524"/>
      <c r="G21" s="719" t="s">
        <v>604</v>
      </c>
      <c r="H21" s="322">
        <v>10</v>
      </c>
      <c r="I21" s="524"/>
      <c r="J21" s="733" t="s">
        <v>613</v>
      </c>
      <c r="K21" s="322"/>
      <c r="L21" s="524"/>
      <c r="M21" s="733"/>
      <c r="N21" s="322"/>
      <c r="O21" s="524"/>
      <c r="P21" s="539"/>
      <c r="Q21" s="322"/>
      <c r="R21" s="524"/>
      <c r="S21" s="733" t="s">
        <v>613</v>
      </c>
      <c r="T21" s="322"/>
      <c r="U21" s="524"/>
      <c r="V21" s="531"/>
      <c r="W21" s="323"/>
      <c r="X21" s="323"/>
      <c r="Y21" s="733"/>
      <c r="Z21" s="322"/>
      <c r="AA21" s="324"/>
      <c r="AK21" s="38"/>
      <c r="AL21" s="395" t="s">
        <v>97</v>
      </c>
      <c r="AM21" s="484">
        <f>市郡別!E29</f>
        <v>0</v>
      </c>
    </row>
    <row r="22" spans="1:39" ht="20.100000000000001" customHeight="1" thickBot="1">
      <c r="A22" s="1050"/>
      <c r="B22" s="344">
        <f>SUM(E14:E22,H14:H22,N14:N22,K14:K22,Q14:Q22,T14:T22,Z14:Z22)</f>
        <v>2470</v>
      </c>
      <c r="C22" s="731" t="s">
        <v>502</v>
      </c>
      <c r="D22" s="732" t="s">
        <v>604</v>
      </c>
      <c r="E22" s="340">
        <v>120</v>
      </c>
      <c r="F22" s="538"/>
      <c r="G22" s="734" t="s">
        <v>604</v>
      </c>
      <c r="H22" s="340">
        <v>20</v>
      </c>
      <c r="I22" s="538"/>
      <c r="J22" s="734" t="s">
        <v>613</v>
      </c>
      <c r="K22" s="340"/>
      <c r="L22" s="538"/>
      <c r="M22" s="734"/>
      <c r="N22" s="340"/>
      <c r="O22" s="538"/>
      <c r="P22" s="540"/>
      <c r="Q22" s="340"/>
      <c r="R22" s="538"/>
      <c r="S22" s="734" t="s">
        <v>613</v>
      </c>
      <c r="T22" s="340"/>
      <c r="U22" s="538"/>
      <c r="V22" s="536"/>
      <c r="W22" s="341"/>
      <c r="X22" s="341"/>
      <c r="Y22" s="734"/>
      <c r="Z22" s="340"/>
      <c r="AA22" s="345"/>
      <c r="AK22" s="38"/>
      <c r="AL22" s="395" t="s">
        <v>98</v>
      </c>
      <c r="AM22" s="484">
        <f>市郡別!E30</f>
        <v>0</v>
      </c>
    </row>
    <row r="23" spans="1:39" ht="20.100000000000001" customHeight="1" thickTop="1">
      <c r="A23" s="1050"/>
      <c r="B23" s="575" t="s">
        <v>857</v>
      </c>
      <c r="C23" s="254">
        <f>SUM(E24,H24,N24,K24,Q24,T24,Z24)</f>
        <v>4450</v>
      </c>
      <c r="D23" s="257"/>
      <c r="E23" s="282"/>
      <c r="F23" s="501"/>
      <c r="G23" s="494"/>
      <c r="H23" s="282"/>
      <c r="I23" s="501"/>
      <c r="J23" s="494"/>
      <c r="K23" s="282"/>
      <c r="L23" s="501"/>
      <c r="M23" s="494"/>
      <c r="N23" s="282"/>
      <c r="O23" s="501"/>
      <c r="P23" s="494"/>
      <c r="Q23" s="282"/>
      <c r="R23" s="501"/>
      <c r="S23" s="494"/>
      <c r="T23" s="282"/>
      <c r="U23" s="501"/>
      <c r="V23" s="515"/>
      <c r="W23" s="304"/>
      <c r="X23" s="304"/>
      <c r="Y23" s="494"/>
      <c r="Z23" s="282"/>
      <c r="AA23" s="285"/>
      <c r="AK23" s="38"/>
      <c r="AL23" s="195" t="s">
        <v>161</v>
      </c>
      <c r="AM23" s="484">
        <f>市郡別!E31</f>
        <v>0</v>
      </c>
    </row>
    <row r="24" spans="1:39" ht="20.100000000000001" customHeight="1" thickBot="1">
      <c r="A24" s="1051"/>
      <c r="B24" s="576" t="s">
        <v>695</v>
      </c>
      <c r="C24" s="259">
        <f>SUM(F24,I24,O24,L24,R24,U24,AA24)</f>
        <v>0</v>
      </c>
      <c r="D24" s="286"/>
      <c r="E24" s="287">
        <f>SUM(E8:E22)</f>
        <v>2970</v>
      </c>
      <c r="F24" s="493">
        <f>SUM(F8:F22)</f>
        <v>0</v>
      </c>
      <c r="G24" s="503"/>
      <c r="H24" s="287">
        <f>SUM(H8:H22)</f>
        <v>990</v>
      </c>
      <c r="I24" s="493">
        <f>SUM(I8:I22)</f>
        <v>0</v>
      </c>
      <c r="J24" s="503"/>
      <c r="K24" s="287">
        <f>SUM(K8:K22)</f>
        <v>220</v>
      </c>
      <c r="L24" s="493">
        <f>SUM(L8:L22)</f>
        <v>0</v>
      </c>
      <c r="M24" s="503"/>
      <c r="N24" s="287">
        <f>SUM(N8:N22)</f>
        <v>0</v>
      </c>
      <c r="O24" s="493">
        <f>SUM(O8:O22)</f>
        <v>0</v>
      </c>
      <c r="P24" s="503"/>
      <c r="Q24" s="287">
        <f>SUM(Q8:Q22)</f>
        <v>0</v>
      </c>
      <c r="R24" s="493">
        <f>SUM(R8:R22)</f>
        <v>0</v>
      </c>
      <c r="S24" s="503"/>
      <c r="T24" s="287">
        <f>SUM(T8:T22)</f>
        <v>180</v>
      </c>
      <c r="U24" s="493">
        <f>SUM(U8:U22)</f>
        <v>0</v>
      </c>
      <c r="V24" s="518"/>
      <c r="W24" s="310"/>
      <c r="X24" s="310"/>
      <c r="Y24" s="503"/>
      <c r="Z24" s="287">
        <f>SUM(Z8:Z22)</f>
        <v>90</v>
      </c>
      <c r="AA24" s="264">
        <f>SUM(AA8:AA22)</f>
        <v>0</v>
      </c>
      <c r="AK24" s="38"/>
      <c r="AL24" s="195" t="s">
        <v>162</v>
      </c>
      <c r="AM24" s="484">
        <f>市郡別!E32</f>
        <v>0</v>
      </c>
    </row>
    <row r="25" spans="1:39" ht="20.100000000000001" customHeight="1">
      <c r="B25" s="42"/>
      <c r="C25" s="35"/>
      <c r="D25" s="36"/>
      <c r="E25" s="65"/>
      <c r="F25" s="36"/>
      <c r="G25" s="36"/>
      <c r="H25" s="65"/>
      <c r="I25" s="843"/>
      <c r="J25" s="36"/>
      <c r="K25" s="44"/>
      <c r="L25" s="36"/>
      <c r="M25" s="843" t="s">
        <v>1076</v>
      </c>
      <c r="N25" s="44"/>
      <c r="O25" s="843"/>
      <c r="P25" s="36"/>
      <c r="Q25" s="65"/>
      <c r="R25" s="36"/>
      <c r="S25" s="36"/>
      <c r="T25" s="65"/>
      <c r="U25" s="36"/>
      <c r="V25" s="36"/>
      <c r="W25" s="36"/>
      <c r="X25" s="36"/>
      <c r="Y25" s="36"/>
      <c r="Z25" s="65"/>
      <c r="AA25" s="36"/>
      <c r="AK25" s="38"/>
      <c r="AL25" s="195" t="s">
        <v>163</v>
      </c>
      <c r="AM25" s="484">
        <f>市郡別!E33</f>
        <v>0</v>
      </c>
    </row>
    <row r="26" spans="1:39" ht="20.100000000000001" customHeight="1">
      <c r="A26" s="462"/>
      <c r="B26" s="135" t="s">
        <v>632</v>
      </c>
      <c r="C26" s="40"/>
      <c r="D26" s="36"/>
      <c r="E26" s="65"/>
      <c r="F26" s="36"/>
      <c r="G26" s="36"/>
      <c r="H26" s="65"/>
      <c r="I26" s="36"/>
      <c r="J26" s="36"/>
      <c r="K26" s="65"/>
      <c r="L26" s="36"/>
      <c r="M26" s="36"/>
      <c r="N26" s="65"/>
      <c r="O26" s="36"/>
      <c r="P26" s="36"/>
      <c r="Q26" s="65"/>
      <c r="R26" s="36"/>
      <c r="S26" s="36"/>
      <c r="T26" s="65"/>
      <c r="U26" s="36"/>
      <c r="V26" s="36"/>
      <c r="W26" s="36"/>
      <c r="X26" s="36"/>
      <c r="Y26" s="36"/>
      <c r="Z26" s="65"/>
      <c r="AA26" s="36"/>
      <c r="AK26" s="38"/>
      <c r="AL26" s="195" t="s">
        <v>164</v>
      </c>
      <c r="AM26" s="484">
        <f>市郡別!E34</f>
        <v>0</v>
      </c>
    </row>
    <row r="27" spans="1:39" ht="20.100000000000001" customHeight="1">
      <c r="C27" s="40"/>
      <c r="D27" s="36"/>
      <c r="E27" s="65"/>
      <c r="F27" s="36"/>
      <c r="G27" s="36"/>
      <c r="H27" s="65"/>
      <c r="I27" s="36"/>
      <c r="J27" s="36"/>
      <c r="K27" s="65"/>
      <c r="L27" s="36"/>
      <c r="M27" s="36"/>
      <c r="N27" s="65"/>
      <c r="O27" s="36"/>
      <c r="P27" s="36"/>
      <c r="Q27" s="65"/>
      <c r="R27" s="36"/>
      <c r="S27" s="36"/>
      <c r="T27" s="65"/>
      <c r="U27" s="36"/>
      <c r="V27" s="36"/>
      <c r="W27" s="36"/>
      <c r="X27" s="36"/>
      <c r="Y27" s="36"/>
      <c r="Z27" s="65"/>
      <c r="AA27" s="36"/>
      <c r="AB27" s="36"/>
      <c r="AC27" s="36"/>
      <c r="AD27" s="36"/>
      <c r="AE27" s="36"/>
      <c r="AF27" s="36"/>
      <c r="AG27" s="36"/>
      <c r="AH27" s="36"/>
      <c r="AI27" s="36"/>
      <c r="AJ27" s="36"/>
      <c r="AK27" s="38"/>
      <c r="AL27" s="395" t="s">
        <v>264</v>
      </c>
      <c r="AM27" s="484">
        <f>鳥取1!C32</f>
        <v>0</v>
      </c>
    </row>
    <row r="28" spans="1:39" ht="20.100000000000001" customHeight="1">
      <c r="A28" s="462"/>
      <c r="B28" s="440" t="s">
        <v>614</v>
      </c>
      <c r="C28" s="40"/>
      <c r="D28" s="36"/>
      <c r="E28" s="65"/>
      <c r="F28" s="36"/>
      <c r="G28" s="36"/>
      <c r="H28" s="65"/>
      <c r="I28" s="36"/>
      <c r="J28" s="36"/>
      <c r="K28" s="65"/>
      <c r="L28" s="36"/>
      <c r="M28" s="36"/>
      <c r="N28" s="65"/>
      <c r="O28" s="36"/>
      <c r="P28" s="36"/>
      <c r="Q28" s="65"/>
      <c r="R28" s="36"/>
      <c r="S28" s="36"/>
      <c r="T28" s="65"/>
      <c r="U28" s="36"/>
      <c r="V28" s="36"/>
      <c r="W28" s="36"/>
      <c r="X28" s="36"/>
      <c r="Y28" s="36"/>
      <c r="Z28" s="65"/>
      <c r="AA28" s="36"/>
      <c r="AB28" s="36"/>
      <c r="AC28" s="36"/>
      <c r="AD28" s="36"/>
      <c r="AE28" s="36"/>
      <c r="AF28" s="36"/>
      <c r="AG28" s="36"/>
      <c r="AH28" s="36"/>
      <c r="AI28" s="36"/>
      <c r="AJ28" s="36"/>
      <c r="AK28" s="38"/>
      <c r="AL28" s="395" t="s">
        <v>265</v>
      </c>
      <c r="AM28" s="484">
        <f>鳥取2・八頭・岩美!C23</f>
        <v>0</v>
      </c>
    </row>
    <row r="29" spans="1:39" ht="20.100000000000001" customHeight="1">
      <c r="A29" s="462"/>
      <c r="B29" s="48" t="s">
        <v>397</v>
      </c>
      <c r="C29" s="40"/>
      <c r="D29" s="36"/>
      <c r="E29" s="65"/>
      <c r="F29" s="36"/>
      <c r="G29" s="36"/>
      <c r="H29" s="65"/>
      <c r="I29" s="36"/>
      <c r="J29" s="36"/>
      <c r="K29" s="65"/>
      <c r="L29" s="36"/>
      <c r="M29" s="36"/>
      <c r="N29" s="65"/>
      <c r="O29" s="36"/>
      <c r="P29" s="36"/>
      <c r="Q29" s="65"/>
      <c r="R29" s="36"/>
      <c r="S29" s="36"/>
      <c r="T29" s="65"/>
      <c r="U29" s="36"/>
      <c r="V29" s="36"/>
      <c r="W29" s="36"/>
      <c r="X29" s="36"/>
      <c r="Y29" s="36"/>
      <c r="Z29" s="65"/>
      <c r="AA29" s="36"/>
      <c r="AB29" s="36"/>
      <c r="AC29" s="36"/>
      <c r="AD29" s="36"/>
      <c r="AE29" s="36"/>
      <c r="AF29" s="36"/>
      <c r="AG29" s="36"/>
      <c r="AH29" s="36"/>
      <c r="AI29" s="36"/>
      <c r="AJ29" s="36"/>
      <c r="AK29" s="38"/>
      <c r="AL29" s="395" t="s">
        <v>95</v>
      </c>
      <c r="AM29" s="484">
        <f>市郡別!E36</f>
        <v>0</v>
      </c>
    </row>
    <row r="30" spans="1:39" ht="18.75">
      <c r="A30" s="462"/>
      <c r="B30" s="48" t="s">
        <v>657</v>
      </c>
      <c r="C30" s="40"/>
      <c r="Y30" s="40"/>
      <c r="AB30" s="36"/>
      <c r="AC30" s="36"/>
      <c r="AD30" s="36"/>
      <c r="AE30" s="36"/>
      <c r="AF30" s="36"/>
      <c r="AG30" s="36"/>
      <c r="AH30" s="36"/>
      <c r="AI30" s="36"/>
      <c r="AJ30" s="36"/>
      <c r="AK30" s="38"/>
      <c r="AL30" s="395" t="s">
        <v>96</v>
      </c>
      <c r="AM30" s="484">
        <f>市郡別!E37</f>
        <v>0</v>
      </c>
    </row>
    <row r="31" spans="1:39" ht="18.75" customHeight="1">
      <c r="A31" s="462"/>
      <c r="B31" s="48" t="s">
        <v>102</v>
      </c>
      <c r="C31" s="40"/>
      <c r="AB31" s="36"/>
      <c r="AC31" s="36"/>
      <c r="AD31" s="36"/>
      <c r="AE31" s="36"/>
      <c r="AF31" s="36"/>
      <c r="AG31" s="36"/>
      <c r="AH31" s="36"/>
      <c r="AI31" s="36"/>
      <c r="AJ31" s="36"/>
      <c r="AK31" s="38"/>
      <c r="AL31" s="195" t="s">
        <v>91</v>
      </c>
      <c r="AM31" s="484">
        <f>市郡別!E40</f>
        <v>0</v>
      </c>
    </row>
    <row r="32" spans="1:39" ht="18.75">
      <c r="A32" s="462"/>
      <c r="B32" s="48" t="s">
        <v>396</v>
      </c>
      <c r="AB32" s="11"/>
      <c r="AC32" s="11"/>
      <c r="AD32" s="11"/>
      <c r="AE32" s="11"/>
      <c r="AF32" s="11"/>
      <c r="AG32" s="11"/>
      <c r="AH32" s="11"/>
      <c r="AI32" s="11"/>
      <c r="AJ32" s="11"/>
      <c r="AK32" s="38"/>
      <c r="AL32" s="195" t="s">
        <v>92</v>
      </c>
      <c r="AM32" s="484">
        <f>市郡別!E41</f>
        <v>0</v>
      </c>
    </row>
    <row r="33" spans="1:38" ht="16.5">
      <c r="A33" s="827"/>
      <c r="B33" s="48"/>
      <c r="AK33" s="38"/>
      <c r="AL33" s="32"/>
    </row>
    <row r="34" spans="1:38">
      <c r="AK34" s="38"/>
      <c r="AL34" s="32"/>
    </row>
    <row r="35" spans="1:38">
      <c r="AK35" s="36"/>
      <c r="AL35" s="32"/>
    </row>
  </sheetData>
  <sheetProtection algorithmName="SHA-512" hashValue="EXkUTw2tD2nYBL52sHNBdCKGX+pfyAHiFLv/FwaYhstFPePPlPk0qxcvWJka0KsHIncYzRtQAmk6V0rvkL8Q0Q==" saltValue="KU0CYON0KXit/novGsWkEA==" spinCount="100000" sheet="1" objects="1" scenarios="1"/>
  <mergeCells count="9">
    <mergeCell ref="A6:A24"/>
    <mergeCell ref="A3:D4"/>
    <mergeCell ref="E3:G4"/>
    <mergeCell ref="H3:I4"/>
    <mergeCell ref="AH3:AJ3"/>
    <mergeCell ref="AH4:AJ4"/>
    <mergeCell ref="AC3:AG4"/>
    <mergeCell ref="U3:AB4"/>
    <mergeCell ref="J3:T4"/>
  </mergeCells>
  <phoneticPr fontId="3"/>
  <conditionalFormatting sqref="F8:F22 I8:I22 L8:L22 O8:O22 R8:R22 U8:U22 AA8:AA22">
    <cfRule type="cellIs" dxfId="56" priority="4" stopIfTrue="1" operator="lessThan">
      <formula>E8</formula>
    </cfRule>
    <cfRule type="cellIs" dxfId="55" priority="5" stopIfTrue="1" operator="greaterThan">
      <formula>E8</formula>
    </cfRule>
  </conditionalFormatting>
  <conditionalFormatting sqref="AM6:AM32">
    <cfRule type="expression" dxfId="54" priority="3">
      <formula>AM6&lt;&gt;0</formula>
    </cfRule>
  </conditionalFormatting>
  <dataValidations count="1">
    <dataValidation imeMode="off" allowBlank="1" showInputMessage="1" showErrorMessage="1" sqref="I8:I22 O8:O22 L8:L22 R8:R22 U8:U22 AA8:AA22 F8:F22" xr:uid="{00000000-0002-0000-1100-000000000000}"/>
  </dataValidations>
  <hyperlinks>
    <hyperlink ref="AL3" location="地図!A1" display="地図" xr:uid="{00000000-0004-0000-1100-000000000000}"/>
    <hyperlink ref="AL4" location="申込書!A1" display="申込書" xr:uid="{00000000-0004-0000-1100-000001000000}"/>
    <hyperlink ref="AL8" location="安来!A1" display="安来市" xr:uid="{00000000-0004-0000-1100-000002000000}"/>
    <hyperlink ref="AL11" location="雲南!A1" display="雲南市" xr:uid="{00000000-0004-0000-1100-000003000000}"/>
    <hyperlink ref="AL12:AL14" location="仁多・飯石・隠岐!A1" display="仁多郡" xr:uid="{00000000-0004-0000-1100-000004000000}"/>
    <hyperlink ref="AL15" location="大田!A1" display="大田市" xr:uid="{00000000-0004-0000-1100-000005000000}"/>
    <hyperlink ref="AL16" location="邑智!A1" display="邑智郡" xr:uid="{00000000-0004-0000-1100-000006000000}"/>
    <hyperlink ref="AL18" location="浜田!A1" display="浜田市" xr:uid="{00000000-0004-0000-1100-000007000000}"/>
    <hyperlink ref="AL17" location="江津・広島!A1" display="江津市" xr:uid="{00000000-0004-0000-1100-000008000000}"/>
    <hyperlink ref="AL31" location="江津・広島!A1" display="広島県" xr:uid="{00000000-0004-0000-1100-000009000000}"/>
    <hyperlink ref="AL19:AL20" location="益田・鹿足・山口!A1" display="益田市" xr:uid="{00000000-0004-0000-1100-00000A000000}"/>
    <hyperlink ref="AL32" location="益田・鹿足・山口!A1" display="山口県" xr:uid="{00000000-0004-0000-1100-00000B000000}"/>
    <hyperlink ref="AL23:AL24" location="西伯・日野!A1" display="西伯郡" xr:uid="{00000000-0004-0000-1100-00000C000000}"/>
    <hyperlink ref="AL25:AL26" location="倉吉・東伯!A1" display="倉吉市" xr:uid="{00000000-0004-0000-1100-00000D000000}"/>
    <hyperlink ref="AL6" location="松江１!A1" display="松江市１" xr:uid="{00000000-0004-0000-1100-00000E000000}"/>
    <hyperlink ref="AL7" location="松江２!A1" display="松江市２" xr:uid="{00000000-0004-0000-1100-00000F000000}"/>
    <hyperlink ref="AL10" location="出雲２!A1" display="出雲市２" xr:uid="{00000000-0004-0000-1100-000010000000}"/>
    <hyperlink ref="AL9" location="出雲１!A1" display="出雲市１" xr:uid="{00000000-0004-0000-1100-000011000000}"/>
    <hyperlink ref="AL27" location="鳥取１!A1" display="鳥取１" xr:uid="{00000000-0004-0000-1100-000012000000}"/>
    <hyperlink ref="AL28:AL30" location="新鳥取・八頭・岩美!A1" display="新鳥取市" xr:uid="{00000000-0004-0000-1100-000013000000}"/>
    <hyperlink ref="AL28" location="鳥取２・八頭・岩美!A1" display="鳥取２" xr:uid="{00000000-0004-0000-1100-000014000000}"/>
    <hyperlink ref="AL29" location="鳥取２・八頭・岩美!A1" display="八頭郡" xr:uid="{00000000-0004-0000-1100-000015000000}"/>
    <hyperlink ref="AL30" location="鳥取２・八頭・岩美!A1" display="岩美郡" xr:uid="{00000000-0004-0000-1100-000016000000}"/>
    <hyperlink ref="AL21" location="米子・境港!A1" display="米子市" xr:uid="{00000000-0004-0000-1100-000017000000}"/>
    <hyperlink ref="AL22" location="米子・境港!A1" display="境港市" xr:uid="{00000000-0004-0000-11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0:B11 B13:B23 B12"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FC1FF"/>
    <pageSetUpPr fitToPage="1"/>
  </sheetPr>
  <dimension ref="A1:AM36"/>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hidden="1" customWidth="1"/>
    <col min="14" max="14" width="7.625" style="28" hidden="1" customWidth="1"/>
    <col min="15" max="15" width="8" style="28" hidden="1" customWidth="1"/>
    <col min="16" max="16" width="7" style="28" hidden="1" customWidth="1"/>
    <col min="17" max="17" width="7.625" style="28" hidden="1" customWidth="1"/>
    <col min="18" max="18" width="8" style="28" hidden="1"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6.875" style="28" customWidth="1"/>
    <col min="29" max="29" width="7.625" style="28" customWidth="1"/>
    <col min="30" max="30" width="8" style="28" customWidth="1"/>
    <col min="31" max="31" width="6.875" style="28" customWidth="1"/>
    <col min="32" max="32" width="7.625" style="28" customWidth="1"/>
    <col min="33" max="33" width="8" style="28" customWidth="1"/>
    <col min="34" max="34" width="6.875" style="28" customWidth="1"/>
    <col min="35" max="35" width="7.625" style="28" customWidth="1"/>
    <col min="36" max="36" width="8" style="28" customWidth="1"/>
    <col min="37" max="37" width="1.625" style="28" customWidth="1"/>
    <col min="38" max="38" width="8.625" style="28" customWidth="1"/>
    <col min="39" max="39" width="0.375" style="28" customWidth="1"/>
    <col min="40" max="16384" width="9" style="28"/>
  </cols>
  <sheetData>
    <row r="1" spans="1:39" ht="18" customHeight="1" thickBot="1">
      <c r="AH1" s="59"/>
      <c r="AI1" s="59"/>
      <c r="AJ1" s="59" t="str">
        <f>申込書!I2</f>
        <v>2026年2月改定 (適用期間 2026年4月～2026年7月) (3)</v>
      </c>
      <c r="AK1" s="59"/>
    </row>
    <row r="2" spans="1:39" ht="21.75" customHeight="1">
      <c r="A2" s="132" t="s">
        <v>138</v>
      </c>
      <c r="B2" s="133"/>
      <c r="C2" s="24"/>
      <c r="D2" s="63"/>
      <c r="E2" s="64" t="s">
        <v>79</v>
      </c>
      <c r="F2" s="25"/>
      <c r="G2" s="63"/>
      <c r="H2" s="64" t="s">
        <v>80</v>
      </c>
      <c r="I2" s="63"/>
      <c r="J2" s="64" t="s">
        <v>81</v>
      </c>
      <c r="K2" s="25"/>
      <c r="L2" s="27"/>
      <c r="S2" s="25"/>
      <c r="T2" s="63"/>
      <c r="U2" s="64" t="s">
        <v>86</v>
      </c>
      <c r="V2" s="25"/>
      <c r="W2" s="25"/>
      <c r="X2" s="25"/>
      <c r="Y2" s="25"/>
      <c r="Z2" s="25"/>
      <c r="AA2" s="25"/>
      <c r="AB2" s="25"/>
      <c r="AC2" s="64" t="s">
        <v>88</v>
      </c>
      <c r="AD2" s="25"/>
      <c r="AE2" s="25"/>
      <c r="AF2" s="25"/>
      <c r="AG2" s="25"/>
      <c r="AH2" s="64" t="s">
        <v>130</v>
      </c>
      <c r="AI2" s="25"/>
      <c r="AJ2" s="26"/>
    </row>
    <row r="3" spans="1:39" ht="21.75" customHeight="1">
      <c r="A3" s="1024">
        <f>申込書!B6</f>
        <v>0</v>
      </c>
      <c r="B3" s="1025"/>
      <c r="C3" s="1025"/>
      <c r="D3" s="1026"/>
      <c r="E3" s="1020">
        <f>市郡別!E43</f>
        <v>0</v>
      </c>
      <c r="F3" s="1047"/>
      <c r="G3" s="1021"/>
      <c r="H3" s="1036" t="str">
        <f>申込書!J17</f>
        <v/>
      </c>
      <c r="I3" s="1038"/>
      <c r="J3" s="1036">
        <f>申込書!B10</f>
        <v>0</v>
      </c>
      <c r="K3" s="1060"/>
      <c r="L3" s="1060"/>
      <c r="M3" s="1060"/>
      <c r="N3" s="1060"/>
      <c r="O3" s="1060"/>
      <c r="P3" s="1060"/>
      <c r="Q3" s="1060"/>
      <c r="R3" s="1060"/>
      <c r="S3" s="1060"/>
      <c r="T3" s="1064"/>
      <c r="U3" s="1036">
        <f>申込書!B12</f>
        <v>0</v>
      </c>
      <c r="V3" s="1060"/>
      <c r="W3" s="1060"/>
      <c r="X3" s="1060"/>
      <c r="Y3" s="1060"/>
      <c r="Z3" s="1060"/>
      <c r="AA3" s="1060"/>
      <c r="AB3" s="1064"/>
      <c r="AC3" s="1036">
        <f>申込書!B21</f>
        <v>0</v>
      </c>
      <c r="AD3" s="1060"/>
      <c r="AE3" s="1060"/>
      <c r="AF3" s="1060"/>
      <c r="AG3" s="1064"/>
      <c r="AH3" s="1036">
        <f>申込書!E4</f>
        <v>0</v>
      </c>
      <c r="AI3" s="1060"/>
      <c r="AJ3" s="1061"/>
      <c r="AL3" s="194" t="s">
        <v>132</v>
      </c>
    </row>
    <row r="4" spans="1:39" ht="21.75" customHeight="1" thickBot="1">
      <c r="A4" s="1027"/>
      <c r="B4" s="1028"/>
      <c r="C4" s="1028"/>
      <c r="D4" s="1029"/>
      <c r="E4" s="1022"/>
      <c r="F4" s="1048"/>
      <c r="G4" s="1023"/>
      <c r="H4" s="1039"/>
      <c r="I4" s="1041"/>
      <c r="J4" s="1065"/>
      <c r="K4" s="1062"/>
      <c r="L4" s="1062"/>
      <c r="M4" s="1062"/>
      <c r="N4" s="1062"/>
      <c r="O4" s="1062"/>
      <c r="P4" s="1062"/>
      <c r="Q4" s="1062"/>
      <c r="R4" s="1062"/>
      <c r="S4" s="1062"/>
      <c r="T4" s="1066"/>
      <c r="U4" s="1065"/>
      <c r="V4" s="1062"/>
      <c r="W4" s="1062"/>
      <c r="X4" s="1062"/>
      <c r="Y4" s="1062"/>
      <c r="Z4" s="1062"/>
      <c r="AA4" s="1062"/>
      <c r="AB4" s="1066"/>
      <c r="AC4" s="1065"/>
      <c r="AD4" s="1062"/>
      <c r="AE4" s="1062"/>
      <c r="AF4" s="1062"/>
      <c r="AG4" s="1066"/>
      <c r="AH4" s="1039">
        <f>申込書!H4</f>
        <v>0</v>
      </c>
      <c r="AI4" s="1062"/>
      <c r="AJ4" s="1063"/>
      <c r="AL4" s="194" t="s">
        <v>131</v>
      </c>
    </row>
    <row r="5" spans="1:39" ht="21.75" customHeight="1" thickBot="1">
      <c r="B5" s="1"/>
      <c r="C5" s="11"/>
      <c r="D5" s="48" t="s">
        <v>1089</v>
      </c>
      <c r="AC5" s="48"/>
    </row>
    <row r="6" spans="1:39" ht="20.100000000000001" customHeight="1">
      <c r="A6" s="1049" t="s">
        <v>66</v>
      </c>
      <c r="B6" s="577"/>
      <c r="C6" s="578"/>
      <c r="D6" s="579" t="s">
        <v>82</v>
      </c>
      <c r="E6" s="579"/>
      <c r="F6" s="579"/>
      <c r="G6" s="580" t="s">
        <v>696</v>
      </c>
      <c r="H6" s="579"/>
      <c r="I6" s="579"/>
      <c r="J6" s="580" t="s">
        <v>697</v>
      </c>
      <c r="K6" s="579"/>
      <c r="L6" s="579"/>
      <c r="M6" s="580" t="s">
        <v>698</v>
      </c>
      <c r="N6" s="579"/>
      <c r="O6" s="579"/>
      <c r="P6" s="580" t="s">
        <v>699</v>
      </c>
      <c r="Q6" s="579"/>
      <c r="R6" s="579"/>
      <c r="S6" s="580" t="s">
        <v>703</v>
      </c>
      <c r="T6" s="579"/>
      <c r="U6" s="579"/>
      <c r="V6" s="580" t="s">
        <v>382</v>
      </c>
      <c r="W6" s="579"/>
      <c r="X6" s="579"/>
      <c r="Y6" s="580" t="s">
        <v>701</v>
      </c>
      <c r="Z6" s="579"/>
      <c r="AA6" s="581"/>
      <c r="AB6" s="582"/>
      <c r="AC6" s="582"/>
      <c r="AD6" s="582"/>
      <c r="AK6" s="35"/>
      <c r="AL6" s="195" t="s">
        <v>260</v>
      </c>
      <c r="AM6" s="484">
        <f>市郡別!E8</f>
        <v>0</v>
      </c>
    </row>
    <row r="7" spans="1:39" ht="20.100000000000001" customHeight="1">
      <c r="A7" s="1050"/>
      <c r="B7" s="583" t="s">
        <v>84</v>
      </c>
      <c r="C7" s="584" t="s">
        <v>592</v>
      </c>
      <c r="D7" s="592" t="s">
        <v>250</v>
      </c>
      <c r="E7" s="592"/>
      <c r="F7" s="593" t="s">
        <v>83</v>
      </c>
      <c r="G7" s="592" t="s">
        <v>250</v>
      </c>
      <c r="H7" s="592"/>
      <c r="I7" s="593" t="s">
        <v>83</v>
      </c>
      <c r="J7" s="592" t="s">
        <v>250</v>
      </c>
      <c r="K7" s="592"/>
      <c r="L7" s="593" t="s">
        <v>83</v>
      </c>
      <c r="M7" s="592" t="s">
        <v>250</v>
      </c>
      <c r="N7" s="592"/>
      <c r="O7" s="593" t="s">
        <v>83</v>
      </c>
      <c r="P7" s="592" t="s">
        <v>250</v>
      </c>
      <c r="Q7" s="592"/>
      <c r="R7" s="593" t="s">
        <v>83</v>
      </c>
      <c r="S7" s="592" t="s">
        <v>250</v>
      </c>
      <c r="T7" s="592"/>
      <c r="U7" s="593" t="s">
        <v>83</v>
      </c>
      <c r="V7" s="584"/>
      <c r="W7" s="595"/>
      <c r="X7" s="595"/>
      <c r="Y7" s="592" t="s">
        <v>250</v>
      </c>
      <c r="Z7" s="596"/>
      <c r="AA7" s="597" t="s">
        <v>83</v>
      </c>
      <c r="AB7" s="582"/>
      <c r="AC7" s="582"/>
      <c r="AD7" s="582"/>
      <c r="AL7" s="195" t="s">
        <v>261</v>
      </c>
      <c r="AM7" s="484">
        <f>市郡別!E9</f>
        <v>0</v>
      </c>
    </row>
    <row r="8" spans="1:39" ht="20.100000000000001" customHeight="1">
      <c r="A8" s="1050"/>
      <c r="B8" s="674" t="s">
        <v>751</v>
      </c>
      <c r="C8" s="739" t="s">
        <v>503</v>
      </c>
      <c r="D8" s="563" t="s">
        <v>604</v>
      </c>
      <c r="E8" s="241">
        <v>930</v>
      </c>
      <c r="F8" s="528"/>
      <c r="G8" s="723" t="s">
        <v>605</v>
      </c>
      <c r="H8" s="241">
        <v>60</v>
      </c>
      <c r="I8" s="528"/>
      <c r="J8" s="723" t="s">
        <v>375</v>
      </c>
      <c r="K8" s="241">
        <v>710</v>
      </c>
      <c r="L8" s="528"/>
      <c r="M8" s="723"/>
      <c r="N8" s="241"/>
      <c r="O8" s="528"/>
      <c r="P8" s="377"/>
      <c r="Q8" s="241">
        <v>0</v>
      </c>
      <c r="R8" s="528"/>
      <c r="S8" s="723" t="s">
        <v>503</v>
      </c>
      <c r="T8" s="241">
        <v>370</v>
      </c>
      <c r="U8" s="528"/>
      <c r="V8" s="535"/>
      <c r="W8" s="337"/>
      <c r="X8" s="337"/>
      <c r="Y8" s="723" t="s">
        <v>604</v>
      </c>
      <c r="Z8" s="241">
        <v>30</v>
      </c>
      <c r="AA8" s="338"/>
      <c r="AK8" s="38"/>
      <c r="AL8" s="195" t="s">
        <v>93</v>
      </c>
      <c r="AM8" s="484">
        <f>市郡別!E11</f>
        <v>0</v>
      </c>
    </row>
    <row r="9" spans="1:39" ht="20.100000000000001" customHeight="1">
      <c r="A9" s="1050"/>
      <c r="B9" s="736"/>
      <c r="C9" s="712" t="s">
        <v>872</v>
      </c>
      <c r="D9" s="564" t="s">
        <v>604</v>
      </c>
      <c r="E9" s="322">
        <v>880</v>
      </c>
      <c r="F9" s="528"/>
      <c r="G9" s="719" t="s">
        <v>604</v>
      </c>
      <c r="H9" s="322">
        <v>80</v>
      </c>
      <c r="I9" s="528"/>
      <c r="J9" s="748"/>
      <c r="K9" s="322"/>
      <c r="L9" s="528"/>
      <c r="M9" s="719"/>
      <c r="N9" s="322"/>
      <c r="O9" s="528"/>
      <c r="P9" s="366"/>
      <c r="Q9" s="322"/>
      <c r="R9" s="528"/>
      <c r="S9" s="719"/>
      <c r="T9" s="322"/>
      <c r="U9" s="528"/>
      <c r="V9" s="535"/>
      <c r="W9" s="337"/>
      <c r="X9" s="337"/>
      <c r="Y9" s="719" t="s">
        <v>604</v>
      </c>
      <c r="Z9" s="322">
        <v>20</v>
      </c>
      <c r="AA9" s="338"/>
      <c r="AK9" s="38"/>
      <c r="AL9" s="195" t="s">
        <v>262</v>
      </c>
      <c r="AM9" s="484">
        <f>市郡別!E12</f>
        <v>0</v>
      </c>
    </row>
    <row r="10" spans="1:39" ht="20.100000000000001" customHeight="1">
      <c r="A10" s="1050"/>
      <c r="B10" s="737"/>
      <c r="C10" s="712" t="s">
        <v>873</v>
      </c>
      <c r="D10" s="564" t="s">
        <v>604</v>
      </c>
      <c r="E10" s="322">
        <v>1120</v>
      </c>
      <c r="F10" s="528"/>
      <c r="G10" s="719" t="s">
        <v>604</v>
      </c>
      <c r="H10" s="322">
        <v>60</v>
      </c>
      <c r="I10" s="528"/>
      <c r="J10" s="719"/>
      <c r="K10" s="322"/>
      <c r="L10" s="528"/>
      <c r="M10" s="719"/>
      <c r="N10" s="322"/>
      <c r="O10" s="528"/>
      <c r="P10" s="366"/>
      <c r="Q10" s="322"/>
      <c r="R10" s="528"/>
      <c r="S10" s="719"/>
      <c r="T10" s="322"/>
      <c r="U10" s="528"/>
      <c r="V10" s="535"/>
      <c r="W10" s="337"/>
      <c r="X10" s="337"/>
      <c r="Y10" s="719" t="s">
        <v>604</v>
      </c>
      <c r="Z10" s="322">
        <v>20</v>
      </c>
      <c r="AA10" s="338"/>
      <c r="AK10" s="38"/>
      <c r="AL10" s="195" t="s">
        <v>263</v>
      </c>
      <c r="AM10" s="484">
        <f>市郡別!E13</f>
        <v>0</v>
      </c>
    </row>
    <row r="11" spans="1:39" ht="20.100000000000001" customHeight="1">
      <c r="A11" s="1050"/>
      <c r="B11" s="736"/>
      <c r="C11" s="712" t="s">
        <v>377</v>
      </c>
      <c r="D11" s="564" t="s">
        <v>604</v>
      </c>
      <c r="E11" s="322">
        <v>210</v>
      </c>
      <c r="F11" s="528"/>
      <c r="G11" s="719" t="s">
        <v>604</v>
      </c>
      <c r="H11" s="322">
        <v>10</v>
      </c>
      <c r="I11" s="528"/>
      <c r="J11" s="719" t="s">
        <v>377</v>
      </c>
      <c r="K11" s="322">
        <v>20</v>
      </c>
      <c r="L11" s="528"/>
      <c r="M11" s="719"/>
      <c r="N11" s="322"/>
      <c r="O11" s="528"/>
      <c r="P11" s="366"/>
      <c r="Q11" s="322"/>
      <c r="R11" s="528"/>
      <c r="S11" s="719"/>
      <c r="T11" s="322"/>
      <c r="U11" s="528"/>
      <c r="V11" s="535"/>
      <c r="W11" s="337"/>
      <c r="X11" s="337"/>
      <c r="Y11" s="719"/>
      <c r="Z11" s="322"/>
      <c r="AA11" s="338"/>
      <c r="AK11" s="38"/>
      <c r="AL11" s="195" t="s">
        <v>85</v>
      </c>
      <c r="AM11" s="484">
        <f>市郡別!E15</f>
        <v>0</v>
      </c>
    </row>
    <row r="12" spans="1:39" ht="20.100000000000001" customHeight="1">
      <c r="A12" s="1050"/>
      <c r="B12" s="725"/>
      <c r="C12" s="712" t="s">
        <v>378</v>
      </c>
      <c r="D12" s="564" t="s">
        <v>604</v>
      </c>
      <c r="E12" s="322">
        <v>230</v>
      </c>
      <c r="F12" s="528"/>
      <c r="G12" s="719" t="s">
        <v>604</v>
      </c>
      <c r="H12" s="322">
        <v>20</v>
      </c>
      <c r="I12" s="528"/>
      <c r="J12" s="719" t="s">
        <v>378</v>
      </c>
      <c r="K12" s="322">
        <v>20</v>
      </c>
      <c r="L12" s="528"/>
      <c r="M12" s="719"/>
      <c r="N12" s="322"/>
      <c r="O12" s="528"/>
      <c r="P12" s="366"/>
      <c r="Q12" s="322"/>
      <c r="R12" s="528"/>
      <c r="S12" s="723" t="s">
        <v>1056</v>
      </c>
      <c r="T12" s="322"/>
      <c r="U12" s="528"/>
      <c r="V12" s="535"/>
      <c r="W12" s="337"/>
      <c r="X12" s="337"/>
      <c r="Y12" s="719" t="s">
        <v>1098</v>
      </c>
      <c r="Z12" s="322">
        <v>10</v>
      </c>
      <c r="AA12" s="338"/>
      <c r="AK12" s="38"/>
      <c r="AL12" s="195" t="s">
        <v>90</v>
      </c>
      <c r="AM12" s="484">
        <f>市郡別!E16</f>
        <v>0</v>
      </c>
    </row>
    <row r="13" spans="1:39" ht="20.100000000000001" customHeight="1">
      <c r="A13" s="1050"/>
      <c r="B13" s="736"/>
      <c r="C13" s="712" t="s">
        <v>504</v>
      </c>
      <c r="D13" s="564" t="s">
        <v>604</v>
      </c>
      <c r="E13" s="322">
        <v>130</v>
      </c>
      <c r="F13" s="528"/>
      <c r="G13" s="719" t="s">
        <v>604</v>
      </c>
      <c r="H13" s="322">
        <v>10</v>
      </c>
      <c r="I13" s="528"/>
      <c r="J13" s="748"/>
      <c r="K13" s="322"/>
      <c r="L13" s="528"/>
      <c r="M13" s="719"/>
      <c r="N13" s="322"/>
      <c r="O13" s="528"/>
      <c r="P13" s="366"/>
      <c r="Q13" s="322"/>
      <c r="R13" s="528"/>
      <c r="S13" s="719"/>
      <c r="T13" s="322"/>
      <c r="U13" s="528"/>
      <c r="V13" s="535"/>
      <c r="W13" s="337"/>
      <c r="X13" s="337"/>
      <c r="Y13" s="719"/>
      <c r="Z13" s="322"/>
      <c r="AA13" s="338"/>
      <c r="AK13" s="38"/>
      <c r="AL13" s="195" t="s">
        <v>62</v>
      </c>
      <c r="AM13" s="484">
        <f>市郡別!E17</f>
        <v>0</v>
      </c>
    </row>
    <row r="14" spans="1:39" ht="20.100000000000001" customHeight="1">
      <c r="A14" s="1050"/>
      <c r="B14" s="737"/>
      <c r="C14" s="712" t="s">
        <v>874</v>
      </c>
      <c r="D14" s="564" t="s">
        <v>604</v>
      </c>
      <c r="E14" s="322">
        <v>140</v>
      </c>
      <c r="F14" s="528"/>
      <c r="G14" s="719" t="s">
        <v>604</v>
      </c>
      <c r="H14" s="322">
        <v>10</v>
      </c>
      <c r="I14" s="528"/>
      <c r="J14" s="719" t="s">
        <v>1056</v>
      </c>
      <c r="K14" s="322"/>
      <c r="L14" s="528"/>
      <c r="M14" s="719"/>
      <c r="N14" s="322"/>
      <c r="O14" s="528"/>
      <c r="P14" s="366"/>
      <c r="Q14" s="322"/>
      <c r="R14" s="528"/>
      <c r="S14" s="719"/>
      <c r="T14" s="322"/>
      <c r="U14" s="528"/>
      <c r="V14" s="535"/>
      <c r="W14" s="337"/>
      <c r="X14" s="337"/>
      <c r="Y14" s="719" t="s">
        <v>604</v>
      </c>
      <c r="Z14" s="322">
        <v>10</v>
      </c>
      <c r="AA14" s="338"/>
      <c r="AK14" s="38"/>
      <c r="AL14" s="195" t="s">
        <v>63</v>
      </c>
      <c r="AM14" s="484">
        <f>市郡別!E18</f>
        <v>0</v>
      </c>
    </row>
    <row r="15" spans="1:39" ht="20.100000000000001" customHeight="1">
      <c r="A15" s="1050"/>
      <c r="B15" s="726"/>
      <c r="C15" s="740" t="s">
        <v>875</v>
      </c>
      <c r="D15" s="564" t="s">
        <v>604</v>
      </c>
      <c r="E15" s="322">
        <v>120</v>
      </c>
      <c r="F15" s="528"/>
      <c r="G15" s="719"/>
      <c r="H15" s="322"/>
      <c r="I15" s="528"/>
      <c r="J15" s="748"/>
      <c r="K15" s="322"/>
      <c r="L15" s="528"/>
      <c r="M15" s="719"/>
      <c r="N15" s="322"/>
      <c r="O15" s="528"/>
      <c r="P15" s="366"/>
      <c r="Q15" s="322"/>
      <c r="R15" s="528"/>
      <c r="S15" s="719"/>
      <c r="T15" s="322"/>
      <c r="U15" s="528"/>
      <c r="V15" s="535"/>
      <c r="W15" s="337"/>
      <c r="X15" s="337"/>
      <c r="Y15" s="719"/>
      <c r="Z15" s="322"/>
      <c r="AA15" s="338"/>
      <c r="AK15" s="38"/>
      <c r="AL15" s="195" t="s">
        <v>64</v>
      </c>
      <c r="AM15" s="484">
        <f>市郡別!E20</f>
        <v>0</v>
      </c>
    </row>
    <row r="16" spans="1:39" ht="20.100000000000001" customHeight="1">
      <c r="A16" s="1050"/>
      <c r="B16" s="736"/>
      <c r="C16" s="712" t="s">
        <v>626</v>
      </c>
      <c r="D16" s="564" t="s">
        <v>604</v>
      </c>
      <c r="E16" s="322">
        <v>70</v>
      </c>
      <c r="F16" s="528"/>
      <c r="G16" s="719" t="s">
        <v>604</v>
      </c>
      <c r="H16" s="322">
        <v>20</v>
      </c>
      <c r="I16" s="528"/>
      <c r="J16" s="748"/>
      <c r="K16" s="322"/>
      <c r="L16" s="528"/>
      <c r="M16" s="719"/>
      <c r="N16" s="322"/>
      <c r="O16" s="528"/>
      <c r="P16" s="366"/>
      <c r="Q16" s="322"/>
      <c r="R16" s="528"/>
      <c r="S16" s="719"/>
      <c r="T16" s="322"/>
      <c r="U16" s="528"/>
      <c r="V16" s="535"/>
      <c r="W16" s="337"/>
      <c r="X16" s="337"/>
      <c r="Y16" s="719"/>
      <c r="Z16" s="322"/>
      <c r="AA16" s="338"/>
      <c r="AK16" s="38"/>
      <c r="AL16" s="195" t="s">
        <v>69</v>
      </c>
      <c r="AM16" s="484">
        <f>市郡別!E21</f>
        <v>0</v>
      </c>
    </row>
    <row r="17" spans="1:39" ht="20.100000000000001" customHeight="1">
      <c r="A17" s="1050"/>
      <c r="B17" s="737"/>
      <c r="C17" s="711" t="s">
        <v>876</v>
      </c>
      <c r="D17" s="564" t="s">
        <v>604</v>
      </c>
      <c r="E17" s="322">
        <v>120</v>
      </c>
      <c r="F17" s="528"/>
      <c r="G17" s="719" t="s">
        <v>604</v>
      </c>
      <c r="H17" s="322">
        <v>20</v>
      </c>
      <c r="I17" s="528"/>
      <c r="J17" s="719" t="s">
        <v>376</v>
      </c>
      <c r="K17" s="322">
        <v>200</v>
      </c>
      <c r="L17" s="528"/>
      <c r="M17" s="719"/>
      <c r="N17" s="322"/>
      <c r="O17" s="528"/>
      <c r="P17" s="366"/>
      <c r="Q17" s="322"/>
      <c r="R17" s="528"/>
      <c r="S17" s="723" t="s">
        <v>1056</v>
      </c>
      <c r="T17" s="322"/>
      <c r="U17" s="528"/>
      <c r="V17" s="535"/>
      <c r="W17" s="337"/>
      <c r="X17" s="337"/>
      <c r="Y17" s="719" t="s">
        <v>604</v>
      </c>
      <c r="Z17" s="322">
        <v>10</v>
      </c>
      <c r="AA17" s="338"/>
      <c r="AK17" s="38"/>
      <c r="AL17" s="197" t="s">
        <v>66</v>
      </c>
      <c r="AM17" s="484">
        <f>市郡別!E22</f>
        <v>0</v>
      </c>
    </row>
    <row r="18" spans="1:39" ht="20.100000000000001" customHeight="1">
      <c r="A18" s="1050"/>
      <c r="B18" s="254">
        <f>SUM(E8:E18,H8:H18,N8:N18,K8:K18,Q8:Q18,T8:T18,Z8:Z18)</f>
        <v>6010</v>
      </c>
      <c r="C18" s="741" t="s">
        <v>877</v>
      </c>
      <c r="D18" s="565" t="s">
        <v>604</v>
      </c>
      <c r="E18" s="326">
        <v>310</v>
      </c>
      <c r="F18" s="525"/>
      <c r="G18" s="719" t="s">
        <v>604</v>
      </c>
      <c r="H18" s="326">
        <v>30</v>
      </c>
      <c r="I18" s="525"/>
      <c r="J18" s="748"/>
      <c r="K18" s="322">
        <v>0</v>
      </c>
      <c r="L18" s="525"/>
      <c r="M18" s="719"/>
      <c r="N18" s="326"/>
      <c r="O18" s="525"/>
      <c r="P18" s="378"/>
      <c r="Q18" s="326"/>
      <c r="R18" s="525"/>
      <c r="S18" s="720"/>
      <c r="T18" s="326"/>
      <c r="U18" s="525"/>
      <c r="V18" s="532"/>
      <c r="W18" s="327"/>
      <c r="X18" s="327"/>
      <c r="Y18" s="720" t="s">
        <v>604</v>
      </c>
      <c r="Z18" s="326">
        <v>10</v>
      </c>
      <c r="AA18" s="328"/>
      <c r="AK18" s="38"/>
      <c r="AL18" s="195" t="s">
        <v>65</v>
      </c>
      <c r="AM18" s="484">
        <f>市郡別!E23</f>
        <v>0</v>
      </c>
    </row>
    <row r="19" spans="1:39" ht="20.100000000000001" customHeight="1">
      <c r="A19" s="1050"/>
      <c r="B19" s="571" t="s">
        <v>868</v>
      </c>
      <c r="C19" s="727" t="s">
        <v>505</v>
      </c>
      <c r="D19" s="728" t="s">
        <v>604</v>
      </c>
      <c r="E19" s="329">
        <v>240</v>
      </c>
      <c r="F19" s="526"/>
      <c r="G19" s="747" t="s">
        <v>604</v>
      </c>
      <c r="H19" s="329">
        <v>40</v>
      </c>
      <c r="I19" s="526"/>
      <c r="J19" s="747" t="s">
        <v>613</v>
      </c>
      <c r="K19" s="329"/>
      <c r="L19" s="526"/>
      <c r="M19" s="747"/>
      <c r="N19" s="329"/>
      <c r="O19" s="526"/>
      <c r="P19" s="541"/>
      <c r="Q19" s="329"/>
      <c r="R19" s="526"/>
      <c r="S19" s="747" t="s">
        <v>613</v>
      </c>
      <c r="T19" s="329"/>
      <c r="U19" s="526"/>
      <c r="V19" s="533"/>
      <c r="W19" s="330"/>
      <c r="X19" s="330"/>
      <c r="Y19" s="747" t="s">
        <v>604</v>
      </c>
      <c r="Z19" s="329">
        <v>10</v>
      </c>
      <c r="AA19" s="331"/>
      <c r="AK19" s="38"/>
      <c r="AL19" s="195" t="s">
        <v>94</v>
      </c>
      <c r="AM19" s="484">
        <f>市郡別!E24</f>
        <v>0</v>
      </c>
    </row>
    <row r="20" spans="1:39" ht="20.100000000000001" customHeight="1">
      <c r="A20" s="1050"/>
      <c r="B20" s="575"/>
      <c r="C20" s="560" t="s">
        <v>506</v>
      </c>
      <c r="D20" s="729" t="s">
        <v>604</v>
      </c>
      <c r="E20" s="322">
        <v>200</v>
      </c>
      <c r="F20" s="528"/>
      <c r="G20" s="733" t="s">
        <v>604</v>
      </c>
      <c r="H20" s="322">
        <v>30</v>
      </c>
      <c r="I20" s="528"/>
      <c r="J20" s="733" t="s">
        <v>613</v>
      </c>
      <c r="K20" s="322"/>
      <c r="L20" s="528"/>
      <c r="M20" s="733"/>
      <c r="N20" s="322"/>
      <c r="O20" s="528"/>
      <c r="P20" s="539"/>
      <c r="Q20" s="322"/>
      <c r="R20" s="528"/>
      <c r="S20" s="733" t="s">
        <v>613</v>
      </c>
      <c r="T20" s="322"/>
      <c r="U20" s="528"/>
      <c r="V20" s="535"/>
      <c r="W20" s="337"/>
      <c r="X20" s="337"/>
      <c r="Y20" s="733" t="s">
        <v>604</v>
      </c>
      <c r="Z20" s="322">
        <v>10</v>
      </c>
      <c r="AA20" s="338"/>
      <c r="AK20" s="38"/>
      <c r="AL20" s="195" t="s">
        <v>89</v>
      </c>
      <c r="AM20" s="484">
        <f>市郡別!E25</f>
        <v>0</v>
      </c>
    </row>
    <row r="21" spans="1:39" ht="20.100000000000001" customHeight="1" thickBot="1">
      <c r="A21" s="1050"/>
      <c r="B21" s="834">
        <f>SUM(E19:E21,H19:H21,N19:N21,K19:K21,Q19:R21,T19:T21,Z19:Z21)</f>
        <v>680</v>
      </c>
      <c r="C21" s="784" t="s">
        <v>1024</v>
      </c>
      <c r="D21" s="835" t="s">
        <v>604</v>
      </c>
      <c r="E21" s="326">
        <v>120</v>
      </c>
      <c r="F21" s="549"/>
      <c r="G21" s="836" t="s">
        <v>604</v>
      </c>
      <c r="H21" s="326">
        <v>20</v>
      </c>
      <c r="I21" s="549"/>
      <c r="J21" s="836" t="s">
        <v>613</v>
      </c>
      <c r="K21" s="326"/>
      <c r="L21" s="549"/>
      <c r="M21" s="836"/>
      <c r="N21" s="326"/>
      <c r="O21" s="549"/>
      <c r="P21" s="837"/>
      <c r="Q21" s="326"/>
      <c r="R21" s="549"/>
      <c r="S21" s="836" t="s">
        <v>613</v>
      </c>
      <c r="T21" s="326"/>
      <c r="U21" s="549"/>
      <c r="V21" s="532"/>
      <c r="W21" s="327"/>
      <c r="X21" s="327"/>
      <c r="Y21" s="836" t="s">
        <v>604</v>
      </c>
      <c r="Z21" s="326">
        <v>10</v>
      </c>
      <c r="AA21" s="374"/>
      <c r="AK21" s="38"/>
      <c r="AL21" s="395" t="s">
        <v>97</v>
      </c>
      <c r="AM21" s="484">
        <f>市郡別!E29</f>
        <v>0</v>
      </c>
    </row>
    <row r="22" spans="1:39" ht="20.100000000000001" customHeight="1" thickTop="1">
      <c r="A22" s="1050"/>
      <c r="B22" s="703" t="s">
        <v>869</v>
      </c>
      <c r="C22" s="312">
        <f>SUM(E23,H23,N23,K23,Q23,T23,Z23)</f>
        <v>6690</v>
      </c>
      <c r="D22" s="313"/>
      <c r="E22" s="314"/>
      <c r="F22" s="519"/>
      <c r="G22" s="520"/>
      <c r="H22" s="314"/>
      <c r="I22" s="519"/>
      <c r="J22" s="520"/>
      <c r="K22" s="314"/>
      <c r="L22" s="519"/>
      <c r="M22" s="520"/>
      <c r="N22" s="314"/>
      <c r="O22" s="519"/>
      <c r="P22" s="520"/>
      <c r="Q22" s="314"/>
      <c r="R22" s="519"/>
      <c r="S22" s="520"/>
      <c r="T22" s="314"/>
      <c r="U22" s="519"/>
      <c r="V22" s="521"/>
      <c r="W22" s="315"/>
      <c r="X22" s="315"/>
      <c r="Y22" s="520"/>
      <c r="Z22" s="314"/>
      <c r="AA22" s="316"/>
      <c r="AK22" s="38"/>
      <c r="AL22" s="395" t="s">
        <v>98</v>
      </c>
      <c r="AM22" s="484">
        <f>市郡別!E30</f>
        <v>0</v>
      </c>
    </row>
    <row r="23" spans="1:39" ht="20.100000000000001" customHeight="1" thickBot="1">
      <c r="A23" s="1051"/>
      <c r="B23" s="576" t="s">
        <v>695</v>
      </c>
      <c r="C23" s="259">
        <f>SUM(F23,I23,O23,L23,R23,U23,AA23)</f>
        <v>0</v>
      </c>
      <c r="D23" s="286"/>
      <c r="E23" s="287">
        <f>SUM(E8:E21)</f>
        <v>4820</v>
      </c>
      <c r="F23" s="493">
        <f>SUM(F8:F21)</f>
        <v>0</v>
      </c>
      <c r="G23" s="503"/>
      <c r="H23" s="287">
        <f>SUM(H8:H21)</f>
        <v>410</v>
      </c>
      <c r="I23" s="493">
        <f>SUM(I8:I21)</f>
        <v>0</v>
      </c>
      <c r="J23" s="503"/>
      <c r="K23" s="287">
        <f>SUM(K8:K21)</f>
        <v>950</v>
      </c>
      <c r="L23" s="493">
        <f>SUM(L8:L21)</f>
        <v>0</v>
      </c>
      <c r="M23" s="503"/>
      <c r="N23" s="287">
        <f>SUM(N8:N21)</f>
        <v>0</v>
      </c>
      <c r="O23" s="493">
        <f>SUM(O8:O21)</f>
        <v>0</v>
      </c>
      <c r="P23" s="503"/>
      <c r="Q23" s="287">
        <f>SUM(Q8:Q21)</f>
        <v>0</v>
      </c>
      <c r="R23" s="493">
        <f>SUM(R8:R21)</f>
        <v>0</v>
      </c>
      <c r="S23" s="503"/>
      <c r="T23" s="287">
        <f>SUM(T8:T21)</f>
        <v>370</v>
      </c>
      <c r="U23" s="493">
        <f>SUM(U8:U21)</f>
        <v>0</v>
      </c>
      <c r="V23" s="518"/>
      <c r="W23" s="310"/>
      <c r="X23" s="310"/>
      <c r="Y23" s="503"/>
      <c r="Z23" s="287">
        <f>SUM(Z8:Z21)</f>
        <v>140</v>
      </c>
      <c r="AA23" s="264">
        <f>SUM(AA8:AA21)</f>
        <v>0</v>
      </c>
      <c r="AK23" s="38"/>
      <c r="AL23" s="195" t="s">
        <v>161</v>
      </c>
      <c r="AM23" s="484">
        <f>市郡別!E31</f>
        <v>0</v>
      </c>
    </row>
    <row r="24" spans="1:39" ht="20.100000000000001" customHeight="1" thickBot="1">
      <c r="A24" s="469" t="s">
        <v>617</v>
      </c>
      <c r="B24" s="468"/>
      <c r="C24" s="234"/>
      <c r="D24" s="255"/>
      <c r="E24" s="222"/>
      <c r="F24" s="222"/>
      <c r="G24" s="255"/>
      <c r="H24" s="222"/>
      <c r="I24" s="222"/>
      <c r="J24" s="255"/>
      <c r="K24" s="222"/>
      <c r="L24" s="222"/>
      <c r="M24" s="843" t="s">
        <v>1076</v>
      </c>
      <c r="N24" s="222"/>
      <c r="O24" s="222"/>
      <c r="P24" s="255"/>
      <c r="Q24" s="222"/>
      <c r="R24" s="222"/>
      <c r="S24" s="255"/>
      <c r="T24" s="222"/>
      <c r="U24" s="222"/>
      <c r="V24" s="348"/>
      <c r="W24" s="348"/>
      <c r="X24" s="348"/>
      <c r="Y24" s="255"/>
      <c r="Z24" s="222"/>
      <c r="AA24" s="222"/>
      <c r="AK24" s="38"/>
      <c r="AL24" s="195" t="s">
        <v>162</v>
      </c>
      <c r="AM24" s="484">
        <f>市郡別!E32</f>
        <v>0</v>
      </c>
    </row>
    <row r="25" spans="1:39" ht="20.100000000000001" customHeight="1">
      <c r="A25" s="1049" t="s">
        <v>616</v>
      </c>
      <c r="B25" s="601" t="s">
        <v>870</v>
      </c>
      <c r="C25" s="742" t="s">
        <v>866</v>
      </c>
      <c r="D25" s="743"/>
      <c r="E25" s="349"/>
      <c r="F25" s="542"/>
      <c r="G25" s="746" t="s">
        <v>866</v>
      </c>
      <c r="H25" s="349"/>
      <c r="I25" s="542"/>
      <c r="J25" s="746" t="s">
        <v>866</v>
      </c>
      <c r="K25" s="349"/>
      <c r="L25" s="542"/>
      <c r="M25" s="746" t="s">
        <v>866</v>
      </c>
      <c r="N25" s="349"/>
      <c r="O25" s="542"/>
      <c r="P25" s="461"/>
      <c r="Q25" s="349"/>
      <c r="R25" s="542"/>
      <c r="S25" s="746" t="s">
        <v>866</v>
      </c>
      <c r="T25" s="349">
        <v>220</v>
      </c>
      <c r="U25" s="542"/>
      <c r="V25" s="543"/>
      <c r="W25" s="350"/>
      <c r="X25" s="350"/>
      <c r="Y25" s="746"/>
      <c r="Z25" s="349"/>
      <c r="AA25" s="351"/>
      <c r="AK25" s="38"/>
      <c r="AL25" s="195" t="s">
        <v>163</v>
      </c>
      <c r="AM25" s="484">
        <f>市郡別!E33</f>
        <v>0</v>
      </c>
    </row>
    <row r="26" spans="1:39" ht="20.100000000000001" customHeight="1">
      <c r="A26" s="1052"/>
      <c r="B26" s="575"/>
      <c r="C26" s="740"/>
      <c r="D26" s="744"/>
      <c r="E26" s="322"/>
      <c r="F26" s="528"/>
      <c r="G26" s="719"/>
      <c r="H26" s="322"/>
      <c r="I26" s="528"/>
      <c r="J26" s="719"/>
      <c r="K26" s="322"/>
      <c r="L26" s="528"/>
      <c r="M26" s="719"/>
      <c r="N26" s="322"/>
      <c r="O26" s="528"/>
      <c r="P26" s="366"/>
      <c r="Q26" s="322"/>
      <c r="R26" s="528"/>
      <c r="S26" s="719"/>
      <c r="T26" s="322"/>
      <c r="U26" s="528"/>
      <c r="V26" s="535"/>
      <c r="W26" s="337"/>
      <c r="X26" s="337"/>
      <c r="Y26" s="719"/>
      <c r="Z26" s="322"/>
      <c r="AA26" s="338"/>
      <c r="AK26" s="38"/>
      <c r="AL26" s="195" t="s">
        <v>164</v>
      </c>
      <c r="AM26" s="484">
        <f>市郡別!E34</f>
        <v>0</v>
      </c>
    </row>
    <row r="27" spans="1:39" ht="20.100000000000001" customHeight="1" thickBot="1">
      <c r="A27" s="1052"/>
      <c r="B27" s="438">
        <f>SUM(E25:E27,H25:H27,N25:N27,K25:K27,Q25:Q27,T25:T27,Z25:Z27)</f>
        <v>260</v>
      </c>
      <c r="C27" s="569" t="s">
        <v>878</v>
      </c>
      <c r="D27" s="745"/>
      <c r="E27" s="340"/>
      <c r="F27" s="538"/>
      <c r="G27" s="724" t="s">
        <v>867</v>
      </c>
      <c r="H27" s="340"/>
      <c r="I27" s="538"/>
      <c r="J27" s="724" t="s">
        <v>867</v>
      </c>
      <c r="K27" s="340"/>
      <c r="L27" s="538"/>
      <c r="M27" s="724" t="s">
        <v>867</v>
      </c>
      <c r="N27" s="340"/>
      <c r="O27" s="538"/>
      <c r="P27" s="393"/>
      <c r="Q27" s="340"/>
      <c r="R27" s="538"/>
      <c r="S27" s="724" t="s">
        <v>867</v>
      </c>
      <c r="T27" s="340">
        <v>40</v>
      </c>
      <c r="U27" s="538"/>
      <c r="V27" s="536"/>
      <c r="W27" s="341"/>
      <c r="X27" s="341"/>
      <c r="Y27" s="724"/>
      <c r="Z27" s="340"/>
      <c r="AA27" s="345"/>
      <c r="AK27" s="38"/>
      <c r="AL27" s="395" t="s">
        <v>264</v>
      </c>
      <c r="AM27" s="484">
        <f>鳥取1!C32</f>
        <v>0</v>
      </c>
    </row>
    <row r="28" spans="1:39" ht="20.100000000000001" customHeight="1" thickTop="1">
      <c r="A28" s="1052"/>
      <c r="B28" s="575" t="s">
        <v>871</v>
      </c>
      <c r="C28" s="254">
        <f>SUM(E29,H29,N29,K29,Q29,T29,Z29)</f>
        <v>260</v>
      </c>
      <c r="D28" s="257"/>
      <c r="E28" s="282"/>
      <c r="F28" s="501"/>
      <c r="G28" s="494"/>
      <c r="H28" s="282"/>
      <c r="I28" s="501"/>
      <c r="J28" s="494"/>
      <c r="K28" s="282"/>
      <c r="L28" s="501"/>
      <c r="M28" s="494"/>
      <c r="N28" s="282"/>
      <c r="O28" s="501"/>
      <c r="P28" s="494"/>
      <c r="Q28" s="282"/>
      <c r="R28" s="501"/>
      <c r="S28" s="494"/>
      <c r="T28" s="282"/>
      <c r="U28" s="501"/>
      <c r="V28" s="515"/>
      <c r="W28" s="304"/>
      <c r="X28" s="304"/>
      <c r="Y28" s="494"/>
      <c r="Z28" s="282"/>
      <c r="AA28" s="285"/>
      <c r="AK28" s="38"/>
      <c r="AL28" s="395" t="s">
        <v>265</v>
      </c>
      <c r="AM28" s="484">
        <f>鳥取2・八頭・岩美!C23</f>
        <v>0</v>
      </c>
    </row>
    <row r="29" spans="1:39" ht="20.100000000000001" customHeight="1" thickBot="1">
      <c r="A29" s="1053"/>
      <c r="B29" s="576" t="s">
        <v>695</v>
      </c>
      <c r="C29" s="259">
        <f>SUM(F29,I29,O29,L29,R29,U29,AA29)</f>
        <v>0</v>
      </c>
      <c r="D29" s="286"/>
      <c r="E29" s="287">
        <f>SUM(E25:E27)</f>
        <v>0</v>
      </c>
      <c r="F29" s="493">
        <f>SUM(F25:F27)</f>
        <v>0</v>
      </c>
      <c r="G29" s="503"/>
      <c r="H29" s="287">
        <f>SUM(H25:H27)</f>
        <v>0</v>
      </c>
      <c r="I29" s="493">
        <f>SUM(I25:I27)</f>
        <v>0</v>
      </c>
      <c r="J29" s="503"/>
      <c r="K29" s="287">
        <f>SUM(K25:K27)</f>
        <v>0</v>
      </c>
      <c r="L29" s="493">
        <f>SUM(L25:L27)</f>
        <v>0</v>
      </c>
      <c r="M29" s="503"/>
      <c r="N29" s="287">
        <f>SUM(N25:N27)</f>
        <v>0</v>
      </c>
      <c r="O29" s="493">
        <f>SUM(O25:O27)</f>
        <v>0</v>
      </c>
      <c r="P29" s="503"/>
      <c r="Q29" s="287">
        <f>SUM(Q25:Q27)</f>
        <v>0</v>
      </c>
      <c r="R29" s="493">
        <f>SUM(R25:R27)</f>
        <v>0</v>
      </c>
      <c r="S29" s="503"/>
      <c r="T29" s="287">
        <f>SUM(T25:T27)</f>
        <v>260</v>
      </c>
      <c r="U29" s="493">
        <f>SUM(U25:U27)</f>
        <v>0</v>
      </c>
      <c r="V29" s="518"/>
      <c r="W29" s="310"/>
      <c r="X29" s="310"/>
      <c r="Y29" s="503"/>
      <c r="Z29" s="287">
        <f>SUM(Z25:Z27)</f>
        <v>0</v>
      </c>
      <c r="AA29" s="264">
        <f>SUM(AA25:AA27)</f>
        <v>0</v>
      </c>
      <c r="AK29" s="38"/>
      <c r="AL29" s="395" t="s">
        <v>95</v>
      </c>
      <c r="AM29" s="484">
        <f>市郡別!E36</f>
        <v>0</v>
      </c>
    </row>
    <row r="30" spans="1:39" ht="20.100000000000001" customHeight="1">
      <c r="D30" s="36"/>
      <c r="E30" s="37"/>
      <c r="F30" s="36"/>
      <c r="G30" s="36"/>
      <c r="H30" s="37"/>
      <c r="I30" s="843"/>
      <c r="J30" s="36"/>
      <c r="K30" s="44"/>
      <c r="L30" s="36"/>
      <c r="M30" s="843"/>
      <c r="N30" s="44"/>
      <c r="O30" s="843"/>
      <c r="P30" s="36"/>
      <c r="Q30" s="37"/>
      <c r="R30" s="36"/>
      <c r="S30" s="36"/>
      <c r="T30" s="37"/>
      <c r="U30" s="36"/>
      <c r="V30" s="36"/>
      <c r="W30" s="36"/>
      <c r="X30" s="36"/>
      <c r="Y30" s="36"/>
      <c r="Z30" s="37"/>
      <c r="AA30" s="36"/>
      <c r="AK30" s="38"/>
      <c r="AL30" s="395" t="s">
        <v>96</v>
      </c>
      <c r="AM30" s="484">
        <f>市郡別!E37</f>
        <v>0</v>
      </c>
    </row>
    <row r="31" spans="1:39" ht="20.100000000000001" customHeight="1">
      <c r="A31" s="462"/>
      <c r="B31" s="135" t="s">
        <v>1079</v>
      </c>
      <c r="D31" s="36"/>
      <c r="E31" s="37"/>
      <c r="F31" s="36"/>
      <c r="G31" s="36"/>
      <c r="H31" s="37"/>
      <c r="I31" s="36"/>
      <c r="J31" s="36"/>
      <c r="K31" s="37"/>
      <c r="L31" s="36"/>
      <c r="M31" s="36"/>
      <c r="O31" s="36"/>
      <c r="P31" s="36"/>
      <c r="Q31" s="37"/>
      <c r="R31" s="36"/>
      <c r="S31" s="36"/>
      <c r="T31" s="37"/>
      <c r="U31" s="36"/>
      <c r="V31" s="36"/>
      <c r="W31" s="36"/>
      <c r="X31" s="36"/>
      <c r="Y31" s="36"/>
      <c r="Z31" s="37"/>
      <c r="AA31" s="36"/>
      <c r="AB31" s="36"/>
      <c r="AC31" s="36"/>
      <c r="AD31" s="36"/>
      <c r="AE31" s="36"/>
      <c r="AF31" s="36"/>
      <c r="AG31" s="36"/>
      <c r="AH31" s="36"/>
      <c r="AI31" s="36"/>
      <c r="AJ31" s="36"/>
      <c r="AK31" s="38"/>
      <c r="AL31" s="197" t="s">
        <v>91</v>
      </c>
      <c r="AM31" s="484">
        <f>市郡別!E40</f>
        <v>0</v>
      </c>
    </row>
    <row r="32" spans="1:39" ht="18.75" customHeight="1">
      <c r="A32" s="462"/>
      <c r="B32" s="135"/>
      <c r="C32" s="40"/>
      <c r="D32" s="36"/>
      <c r="E32" s="37"/>
      <c r="F32" s="36"/>
      <c r="G32" s="36"/>
      <c r="H32" s="37"/>
      <c r="I32" s="36"/>
      <c r="J32" s="36"/>
      <c r="K32" s="37"/>
      <c r="L32" s="36"/>
      <c r="M32" s="36"/>
      <c r="O32" s="36"/>
      <c r="P32" s="36"/>
      <c r="Q32" s="37"/>
      <c r="R32" s="36"/>
      <c r="S32" s="36"/>
      <c r="T32" s="37"/>
      <c r="U32" s="36"/>
      <c r="V32" s="36"/>
      <c r="W32" s="36"/>
      <c r="X32" s="36"/>
      <c r="Y32" s="36"/>
      <c r="Z32" s="37"/>
      <c r="AA32" s="36"/>
      <c r="AB32" s="36"/>
      <c r="AC32" s="36"/>
      <c r="AD32" s="36"/>
      <c r="AE32" s="36"/>
      <c r="AF32" s="36"/>
      <c r="AG32" s="36"/>
      <c r="AH32" s="36"/>
      <c r="AI32" s="36"/>
      <c r="AJ32" s="36"/>
      <c r="AK32" s="38"/>
      <c r="AL32" s="195" t="s">
        <v>92</v>
      </c>
      <c r="AM32" s="484">
        <f>市郡別!E41</f>
        <v>0</v>
      </c>
    </row>
    <row r="33" spans="1:38" ht="18.75">
      <c r="A33" s="462"/>
      <c r="B33" s="440" t="s">
        <v>614</v>
      </c>
      <c r="C33" s="40"/>
      <c r="D33" s="36"/>
      <c r="E33" s="37"/>
      <c r="F33" s="36"/>
      <c r="G33" s="36"/>
      <c r="H33" s="37"/>
      <c r="I33" s="36"/>
      <c r="J33" s="36"/>
      <c r="K33" s="37"/>
      <c r="L33" s="36"/>
      <c r="M33" s="36"/>
      <c r="O33" s="36"/>
      <c r="P33" s="36"/>
      <c r="Q33" s="37"/>
      <c r="R33" s="36"/>
      <c r="S33" s="36"/>
      <c r="T33" s="37"/>
      <c r="U33" s="36"/>
      <c r="V33" s="36"/>
      <c r="W33" s="36"/>
      <c r="X33" s="36"/>
      <c r="Y33" s="36"/>
      <c r="Z33" s="37"/>
      <c r="AA33" s="36"/>
      <c r="AB33" s="36"/>
      <c r="AC33" s="36"/>
      <c r="AD33" s="36"/>
      <c r="AE33" s="36"/>
      <c r="AF33" s="36"/>
      <c r="AG33" s="36"/>
      <c r="AH33" s="36"/>
      <c r="AI33" s="36"/>
      <c r="AJ33" s="36"/>
      <c r="AK33" s="38"/>
    </row>
    <row r="34" spans="1:38" ht="18.75">
      <c r="A34" s="462"/>
      <c r="B34" s="48" t="s">
        <v>624</v>
      </c>
      <c r="C34" s="40"/>
      <c r="D34" s="36"/>
      <c r="E34" s="37"/>
      <c r="F34" s="36"/>
      <c r="G34" s="36"/>
      <c r="H34" s="37"/>
      <c r="I34" s="36"/>
      <c r="J34" s="36"/>
      <c r="K34" s="37"/>
      <c r="L34" s="36"/>
      <c r="M34" s="36"/>
      <c r="O34" s="36"/>
      <c r="P34" s="36"/>
      <c r="Q34" s="37"/>
      <c r="R34" s="36"/>
      <c r="S34" s="36"/>
      <c r="T34" s="37"/>
      <c r="U34" s="36"/>
      <c r="V34" s="36"/>
      <c r="W34" s="36"/>
      <c r="X34" s="36"/>
      <c r="Y34" s="36"/>
      <c r="Z34" s="37"/>
      <c r="AA34" s="36"/>
      <c r="AB34" s="36"/>
      <c r="AC34" s="36"/>
      <c r="AD34" s="36"/>
      <c r="AE34" s="36"/>
      <c r="AF34" s="36"/>
      <c r="AG34" s="36"/>
      <c r="AH34" s="36"/>
      <c r="AI34" s="36"/>
      <c r="AJ34" s="36"/>
      <c r="AK34" s="38"/>
      <c r="AL34" s="32"/>
    </row>
    <row r="35" spans="1:38">
      <c r="B35" s="48" t="s">
        <v>1038</v>
      </c>
      <c r="AB35" s="36"/>
      <c r="AC35" s="36"/>
      <c r="AD35" s="36"/>
      <c r="AE35" s="36"/>
      <c r="AF35" s="36"/>
      <c r="AG35" s="36"/>
      <c r="AH35" s="36"/>
      <c r="AI35" s="36"/>
      <c r="AJ35" s="36"/>
      <c r="AK35" s="38"/>
      <c r="AL35" s="32"/>
    </row>
    <row r="36" spans="1:38" ht="18.75" customHeight="1"/>
  </sheetData>
  <sheetProtection algorithmName="SHA-512" hashValue="+ZO/5i/l9EBPtaazuHjlJqRPFsHVQVzrg8s5Z+/JVycjn4pjrr8xfPZZJGQMyhsMTbKesr+tQwlD//xAoVkRPA==" saltValue="TOyExZ7wrbOMhTKajqltPQ==" spinCount="100000" sheet="1" objects="1" scenarios="1"/>
  <mergeCells count="10">
    <mergeCell ref="A25:A29"/>
    <mergeCell ref="E3:G4"/>
    <mergeCell ref="H3:I4"/>
    <mergeCell ref="A3:D4"/>
    <mergeCell ref="A6:A23"/>
    <mergeCell ref="AH3:AJ3"/>
    <mergeCell ref="AH4:AJ4"/>
    <mergeCell ref="AC3:AG4"/>
    <mergeCell ref="U3:AB4"/>
    <mergeCell ref="J3:T4"/>
  </mergeCells>
  <phoneticPr fontId="3"/>
  <conditionalFormatting sqref="F8:F21 I8:I21 L8:L21 O8:O21 R8:R21 U8:U21 AA8:AA21 F23:F27 I23:I27 L23:L27 O23:O27 R23:R27 U23:U27 AA23:AA27">
    <cfRule type="cellIs" dxfId="53" priority="2" stopIfTrue="1" operator="lessThan">
      <formula>E8</formula>
    </cfRule>
    <cfRule type="cellIs" dxfId="52" priority="3" stopIfTrue="1" operator="greaterThan">
      <formula>E8</formula>
    </cfRule>
  </conditionalFormatting>
  <conditionalFormatting sqref="AM6:AM32">
    <cfRule type="expression" dxfId="51" priority="1">
      <formula>AM6&lt;&gt;0</formula>
    </cfRule>
  </conditionalFormatting>
  <dataValidations count="1">
    <dataValidation imeMode="off" allowBlank="1" showInputMessage="1" showErrorMessage="1" sqref="AA25:AA27 U25:U27 R25:R27 L25:L27 O25:O27 F25:F27 I25:I27 L8:L21 I8:I21 O8:O21 F8:F21 AA8:AA21 U8:U21 R8:R21" xr:uid="{00000000-0002-0000-1200-000000000000}"/>
  </dataValidations>
  <hyperlinks>
    <hyperlink ref="AL3" location="地図!A1" display="地図" xr:uid="{00000000-0004-0000-1200-000000000000}"/>
    <hyperlink ref="AL4" location="申込書!A1" display="申込書" xr:uid="{00000000-0004-0000-1200-000001000000}"/>
    <hyperlink ref="AL8" location="安来!A1" display="安来市" xr:uid="{00000000-0004-0000-1200-000002000000}"/>
    <hyperlink ref="AL11" location="雲南!A1" display="雲南市" xr:uid="{00000000-0004-0000-1200-000003000000}"/>
    <hyperlink ref="AL12:AL14" location="仁多・飯石・隠岐!A1" display="仁多郡" xr:uid="{00000000-0004-0000-1200-000004000000}"/>
    <hyperlink ref="AL15" location="大田!A1" display="大田市" xr:uid="{00000000-0004-0000-1200-000005000000}"/>
    <hyperlink ref="AL16" location="邑智!A1" display="邑智郡" xr:uid="{00000000-0004-0000-1200-000006000000}"/>
    <hyperlink ref="AL18" location="浜田!A1" display="浜田市" xr:uid="{00000000-0004-0000-1200-000007000000}"/>
    <hyperlink ref="AL17" location="江津・広島!A1" display="江津市" xr:uid="{00000000-0004-0000-1200-000008000000}"/>
    <hyperlink ref="AL31" location="江津・広島!A1" display="広島県" xr:uid="{00000000-0004-0000-1200-000009000000}"/>
    <hyperlink ref="AL19:AL20" location="益田・鹿足・山口!A1" display="益田市" xr:uid="{00000000-0004-0000-1200-00000A000000}"/>
    <hyperlink ref="AL32" location="益田・鹿足・山口!A1" display="山口県" xr:uid="{00000000-0004-0000-1200-00000B000000}"/>
    <hyperlink ref="AL23:AL24" location="西伯・日野!A1" display="西伯郡" xr:uid="{00000000-0004-0000-1200-00000C000000}"/>
    <hyperlink ref="AL25:AL26" location="倉吉・東伯!A1" display="倉吉市" xr:uid="{00000000-0004-0000-1200-00000D000000}"/>
    <hyperlink ref="AL6" location="松江１!A1" display="松江市１" xr:uid="{00000000-0004-0000-1200-00000E000000}"/>
    <hyperlink ref="AL7" location="松江２!A1" display="松江市２" xr:uid="{00000000-0004-0000-1200-00000F000000}"/>
    <hyperlink ref="AL10" location="出雲２!A1" display="出雲市２" xr:uid="{00000000-0004-0000-1200-000010000000}"/>
    <hyperlink ref="AL9" location="出雲１!A1" display="出雲市１" xr:uid="{00000000-0004-0000-1200-000011000000}"/>
    <hyperlink ref="AL27" location="鳥取１!A1" display="鳥取１" xr:uid="{00000000-0004-0000-1200-000012000000}"/>
    <hyperlink ref="AL28:AL30" location="新鳥取・八頭・岩美!A1" display="新鳥取市" xr:uid="{00000000-0004-0000-1200-000013000000}"/>
    <hyperlink ref="AL28" location="鳥取２・八頭・岩美!A1" display="鳥取２" xr:uid="{00000000-0004-0000-1200-000014000000}"/>
    <hyperlink ref="AL29" location="鳥取２・八頭・岩美!A1" display="八頭郡" xr:uid="{00000000-0004-0000-1200-000015000000}"/>
    <hyperlink ref="AL30" location="鳥取２・八頭・岩美!A1" display="岩美郡" xr:uid="{00000000-0004-0000-1200-000016000000}"/>
    <hyperlink ref="AL21" location="米子・境港!A1" display="米子市" xr:uid="{00000000-0004-0000-1200-000017000000}"/>
    <hyperlink ref="AL22" location="米子・境港!A1" display="境港市" xr:uid="{00000000-0004-0000-12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22:B29 B18:B19 B20"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FFC1FF"/>
    <pageSetUpPr fitToPage="1"/>
  </sheetPr>
  <dimension ref="A1:AM33"/>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hidden="1" customWidth="1"/>
    <col min="14" max="14" width="7.625" style="28" hidden="1" customWidth="1"/>
    <col min="15" max="15" width="8" style="28" hidden="1" customWidth="1"/>
    <col min="16" max="16" width="7" style="28" hidden="1" customWidth="1"/>
    <col min="17" max="17" width="7.625" style="28" hidden="1" customWidth="1"/>
    <col min="18" max="18" width="8" style="28" hidden="1"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1" width="6.875" style="28" customWidth="1"/>
    <col min="32" max="32" width="7.625" style="28" customWidth="1"/>
    <col min="33" max="33" width="8" style="28" customWidth="1"/>
    <col min="34" max="34" width="6.875" style="28" customWidth="1"/>
    <col min="35" max="35" width="7.625" style="28" customWidth="1"/>
    <col min="36" max="36" width="8" style="28" customWidth="1"/>
    <col min="37" max="37" width="1.625" style="28" customWidth="1"/>
    <col min="38" max="38" width="8.625" style="28" customWidth="1"/>
    <col min="39" max="39" width="0.375" style="28" customWidth="1"/>
    <col min="40" max="16384" width="9" style="28"/>
  </cols>
  <sheetData>
    <row r="1" spans="1:39" ht="18" customHeight="1" thickBot="1">
      <c r="AH1" s="59"/>
      <c r="AI1" s="59"/>
      <c r="AJ1" s="59" t="str">
        <f>申込書!I2</f>
        <v>2026年2月改定 (適用期間 2026年4月～2026年7月) (3)</v>
      </c>
      <c r="AK1" s="59"/>
    </row>
    <row r="2" spans="1:39" ht="21.75" customHeight="1">
      <c r="A2" s="132" t="s">
        <v>138</v>
      </c>
      <c r="B2" s="133"/>
      <c r="C2" s="24"/>
      <c r="D2" s="63"/>
      <c r="E2" s="64" t="s">
        <v>79</v>
      </c>
      <c r="F2" s="25"/>
      <c r="G2" s="63"/>
      <c r="H2" s="64" t="s">
        <v>80</v>
      </c>
      <c r="I2" s="63"/>
      <c r="J2" s="64" t="s">
        <v>81</v>
      </c>
      <c r="K2" s="25"/>
      <c r="L2" s="27"/>
      <c r="S2" s="25"/>
      <c r="T2" s="63"/>
      <c r="U2" s="64" t="s">
        <v>86</v>
      </c>
      <c r="V2" s="25"/>
      <c r="W2" s="25"/>
      <c r="X2" s="25"/>
      <c r="Y2" s="25"/>
      <c r="Z2" s="25"/>
      <c r="AA2" s="25"/>
      <c r="AB2" s="25"/>
      <c r="AC2" s="64" t="s">
        <v>88</v>
      </c>
      <c r="AD2" s="25"/>
      <c r="AE2" s="25"/>
      <c r="AF2" s="25"/>
      <c r="AG2" s="25"/>
      <c r="AH2" s="64" t="s">
        <v>130</v>
      </c>
      <c r="AI2" s="25"/>
      <c r="AJ2" s="26"/>
    </row>
    <row r="3" spans="1:39" ht="21.75" customHeight="1">
      <c r="A3" s="1024">
        <f>申込書!B6</f>
        <v>0</v>
      </c>
      <c r="B3" s="1025"/>
      <c r="C3" s="1025"/>
      <c r="D3" s="1026"/>
      <c r="E3" s="1020">
        <f>市郡別!E43</f>
        <v>0</v>
      </c>
      <c r="F3" s="1047"/>
      <c r="G3" s="1021"/>
      <c r="H3" s="1036" t="str">
        <f>申込書!J17</f>
        <v/>
      </c>
      <c r="I3" s="1038"/>
      <c r="J3" s="1036">
        <f>申込書!B10</f>
        <v>0</v>
      </c>
      <c r="K3" s="1060"/>
      <c r="L3" s="1060"/>
      <c r="M3" s="1060"/>
      <c r="N3" s="1060"/>
      <c r="O3" s="1060"/>
      <c r="P3" s="1060"/>
      <c r="Q3" s="1060"/>
      <c r="R3" s="1060"/>
      <c r="S3" s="1060"/>
      <c r="T3" s="1064"/>
      <c r="U3" s="1036">
        <f>申込書!B12</f>
        <v>0</v>
      </c>
      <c r="V3" s="1060"/>
      <c r="W3" s="1060"/>
      <c r="X3" s="1060"/>
      <c r="Y3" s="1060"/>
      <c r="Z3" s="1060"/>
      <c r="AA3" s="1060"/>
      <c r="AB3" s="1064"/>
      <c r="AC3" s="1036">
        <f>申込書!B21</f>
        <v>0</v>
      </c>
      <c r="AD3" s="1060"/>
      <c r="AE3" s="1060"/>
      <c r="AF3" s="1060"/>
      <c r="AG3" s="1064"/>
      <c r="AH3" s="1036">
        <f>申込書!E4</f>
        <v>0</v>
      </c>
      <c r="AI3" s="1060"/>
      <c r="AJ3" s="1061"/>
      <c r="AL3" s="194" t="s">
        <v>132</v>
      </c>
    </row>
    <row r="4" spans="1:39" ht="21.75" customHeight="1" thickBot="1">
      <c r="A4" s="1027"/>
      <c r="B4" s="1028"/>
      <c r="C4" s="1028"/>
      <c r="D4" s="1029"/>
      <c r="E4" s="1022"/>
      <c r="F4" s="1048"/>
      <c r="G4" s="1023"/>
      <c r="H4" s="1039"/>
      <c r="I4" s="1041"/>
      <c r="J4" s="1065"/>
      <c r="K4" s="1062"/>
      <c r="L4" s="1062"/>
      <c r="M4" s="1062"/>
      <c r="N4" s="1062"/>
      <c r="O4" s="1062"/>
      <c r="P4" s="1062"/>
      <c r="Q4" s="1062"/>
      <c r="R4" s="1062"/>
      <c r="S4" s="1062"/>
      <c r="T4" s="1066"/>
      <c r="U4" s="1065"/>
      <c r="V4" s="1062"/>
      <c r="W4" s="1062"/>
      <c r="X4" s="1062"/>
      <c r="Y4" s="1062"/>
      <c r="Z4" s="1062"/>
      <c r="AA4" s="1062"/>
      <c r="AB4" s="1066"/>
      <c r="AC4" s="1065"/>
      <c r="AD4" s="1062"/>
      <c r="AE4" s="1062"/>
      <c r="AF4" s="1062"/>
      <c r="AG4" s="1066"/>
      <c r="AH4" s="1039">
        <f>申込書!H4</f>
        <v>0</v>
      </c>
      <c r="AI4" s="1062"/>
      <c r="AJ4" s="1063"/>
      <c r="AL4" s="194" t="s">
        <v>131</v>
      </c>
    </row>
    <row r="5" spans="1:39" ht="21.75" customHeight="1" thickBot="1">
      <c r="B5" s="1"/>
      <c r="C5" s="11"/>
      <c r="D5" s="48" t="s">
        <v>1089</v>
      </c>
      <c r="AC5" s="48"/>
    </row>
    <row r="6" spans="1:39" ht="20.100000000000001" customHeight="1">
      <c r="A6" s="1049" t="s">
        <v>65</v>
      </c>
      <c r="B6" s="601"/>
      <c r="C6" s="602"/>
      <c r="D6" s="579" t="s">
        <v>82</v>
      </c>
      <c r="E6" s="579"/>
      <c r="F6" s="579"/>
      <c r="G6" s="580" t="s">
        <v>696</v>
      </c>
      <c r="H6" s="579"/>
      <c r="I6" s="579"/>
      <c r="J6" s="580" t="s">
        <v>697</v>
      </c>
      <c r="K6" s="579"/>
      <c r="L6" s="579"/>
      <c r="M6" s="580" t="s">
        <v>698</v>
      </c>
      <c r="N6" s="579"/>
      <c r="O6" s="579"/>
      <c r="P6" s="580" t="s">
        <v>699</v>
      </c>
      <c r="Q6" s="579"/>
      <c r="R6" s="579"/>
      <c r="S6" s="580" t="s">
        <v>703</v>
      </c>
      <c r="T6" s="579"/>
      <c r="U6" s="579"/>
      <c r="V6" s="580" t="s">
        <v>382</v>
      </c>
      <c r="W6" s="579"/>
      <c r="X6" s="579"/>
      <c r="Y6" s="580" t="s">
        <v>701</v>
      </c>
      <c r="Z6" s="579"/>
      <c r="AA6" s="581"/>
      <c r="AB6" s="582"/>
      <c r="AC6" s="582"/>
      <c r="AD6" s="582"/>
      <c r="AK6" s="35"/>
      <c r="AL6" s="195" t="s">
        <v>260</v>
      </c>
      <c r="AM6" s="484">
        <f>市郡別!E8</f>
        <v>0</v>
      </c>
    </row>
    <row r="7" spans="1:39" ht="20.100000000000001" customHeight="1">
      <c r="A7" s="1052"/>
      <c r="B7" s="583" t="s">
        <v>84</v>
      </c>
      <c r="C7" s="584" t="s">
        <v>592</v>
      </c>
      <c r="D7" s="586" t="s">
        <v>250</v>
      </c>
      <c r="E7" s="586"/>
      <c r="F7" s="587" t="s">
        <v>83</v>
      </c>
      <c r="G7" s="586" t="s">
        <v>250</v>
      </c>
      <c r="H7" s="586"/>
      <c r="I7" s="587" t="s">
        <v>83</v>
      </c>
      <c r="J7" s="586" t="s">
        <v>250</v>
      </c>
      <c r="K7" s="586"/>
      <c r="L7" s="587" t="s">
        <v>83</v>
      </c>
      <c r="M7" s="586" t="s">
        <v>250</v>
      </c>
      <c r="N7" s="586"/>
      <c r="O7" s="587" t="s">
        <v>83</v>
      </c>
      <c r="P7" s="586" t="s">
        <v>250</v>
      </c>
      <c r="Q7" s="586"/>
      <c r="R7" s="587" t="s">
        <v>83</v>
      </c>
      <c r="S7" s="586" t="s">
        <v>250</v>
      </c>
      <c r="T7" s="586"/>
      <c r="U7" s="587" t="s">
        <v>83</v>
      </c>
      <c r="V7" s="598"/>
      <c r="W7" s="599"/>
      <c r="X7" s="599"/>
      <c r="Y7" s="586" t="s">
        <v>250</v>
      </c>
      <c r="Z7" s="588"/>
      <c r="AA7" s="589" t="s">
        <v>83</v>
      </c>
      <c r="AB7" s="582"/>
      <c r="AC7" s="582"/>
      <c r="AD7" s="582"/>
      <c r="AL7" s="195" t="s">
        <v>261</v>
      </c>
      <c r="AM7" s="484">
        <f>市郡別!E9</f>
        <v>0</v>
      </c>
    </row>
    <row r="8" spans="1:39" ht="20.100000000000001" customHeight="1">
      <c r="A8" s="1052"/>
      <c r="B8" s="674" t="s">
        <v>751</v>
      </c>
      <c r="C8" s="710" t="s">
        <v>892</v>
      </c>
      <c r="D8" s="564" t="s">
        <v>604</v>
      </c>
      <c r="E8" s="241">
        <v>1430</v>
      </c>
      <c r="F8" s="524"/>
      <c r="G8" s="758" t="s">
        <v>604</v>
      </c>
      <c r="H8" s="241">
        <v>90</v>
      </c>
      <c r="I8" s="524"/>
      <c r="J8" s="719" t="s">
        <v>277</v>
      </c>
      <c r="K8" s="241">
        <v>1100</v>
      </c>
      <c r="L8" s="524"/>
      <c r="M8" s="719"/>
      <c r="N8" s="241"/>
      <c r="O8" s="524"/>
      <c r="P8" s="366"/>
      <c r="Q8" s="241">
        <v>0</v>
      </c>
      <c r="R8" s="524"/>
      <c r="S8" s="719" t="s">
        <v>507</v>
      </c>
      <c r="T8" s="241">
        <v>560</v>
      </c>
      <c r="U8" s="524"/>
      <c r="V8" s="531"/>
      <c r="W8" s="323"/>
      <c r="X8" s="323"/>
      <c r="Y8" s="719" t="s">
        <v>604</v>
      </c>
      <c r="Z8" s="241">
        <v>30</v>
      </c>
      <c r="AA8" s="324"/>
      <c r="AK8" s="38"/>
      <c r="AL8" s="195" t="s">
        <v>93</v>
      </c>
      <c r="AM8" s="484">
        <f>市郡別!E11</f>
        <v>0</v>
      </c>
    </row>
    <row r="9" spans="1:39" ht="20.100000000000001" customHeight="1">
      <c r="A9" s="1052"/>
      <c r="B9" s="572"/>
      <c r="C9" s="711" t="s">
        <v>893</v>
      </c>
      <c r="D9" s="564" t="s">
        <v>604</v>
      </c>
      <c r="E9" s="322">
        <v>3100</v>
      </c>
      <c r="F9" s="524"/>
      <c r="G9" s="758" t="s">
        <v>604</v>
      </c>
      <c r="H9" s="322">
        <v>130</v>
      </c>
      <c r="I9" s="524"/>
      <c r="J9" s="719" t="s">
        <v>882</v>
      </c>
      <c r="K9" s="322">
        <v>610</v>
      </c>
      <c r="L9" s="524"/>
      <c r="M9" s="748"/>
      <c r="N9" s="478"/>
      <c r="O9" s="524"/>
      <c r="P9" s="366"/>
      <c r="Q9" s="322"/>
      <c r="R9" s="524"/>
      <c r="S9" s="761"/>
      <c r="T9" s="322"/>
      <c r="U9" s="524"/>
      <c r="V9" s="531"/>
      <c r="W9" s="323"/>
      <c r="X9" s="323"/>
      <c r="Y9" s="719" t="s">
        <v>884</v>
      </c>
      <c r="Z9" s="322">
        <v>50</v>
      </c>
      <c r="AA9" s="324"/>
      <c r="AK9" s="38"/>
      <c r="AL9" s="195" t="s">
        <v>262</v>
      </c>
      <c r="AM9" s="484">
        <f>市郡別!E12</f>
        <v>0</v>
      </c>
    </row>
    <row r="10" spans="1:39" ht="20.100000000000001" customHeight="1">
      <c r="A10" s="1052"/>
      <c r="B10" s="572"/>
      <c r="C10" s="712" t="s">
        <v>507</v>
      </c>
      <c r="D10" s="655" t="s">
        <v>879</v>
      </c>
      <c r="E10" s="322"/>
      <c r="F10" s="524"/>
      <c r="G10" s="720"/>
      <c r="H10" s="322"/>
      <c r="I10" s="524"/>
      <c r="J10" s="735" t="s">
        <v>883</v>
      </c>
      <c r="K10" s="322"/>
      <c r="L10" s="524"/>
      <c r="M10" s="719"/>
      <c r="N10" s="322"/>
      <c r="O10" s="524"/>
      <c r="P10" s="366"/>
      <c r="Q10" s="322"/>
      <c r="R10" s="524"/>
      <c r="S10" s="762"/>
      <c r="T10" s="322"/>
      <c r="U10" s="524"/>
      <c r="V10" s="531"/>
      <c r="W10" s="323"/>
      <c r="X10" s="323"/>
      <c r="Y10" s="719" t="s">
        <v>679</v>
      </c>
      <c r="Z10" s="322">
        <v>40</v>
      </c>
      <c r="AA10" s="324"/>
      <c r="AK10" s="38"/>
      <c r="AL10" s="195" t="s">
        <v>263</v>
      </c>
      <c r="AM10" s="484">
        <f>市郡別!E13</f>
        <v>0</v>
      </c>
    </row>
    <row r="11" spans="1:39" ht="20.100000000000001" customHeight="1">
      <c r="A11" s="1052"/>
      <c r="B11" s="572"/>
      <c r="C11" s="711" t="s">
        <v>894</v>
      </c>
      <c r="D11" s="564" t="s">
        <v>604</v>
      </c>
      <c r="E11" s="322">
        <v>2080</v>
      </c>
      <c r="F11" s="524"/>
      <c r="G11" s="758" t="s">
        <v>604</v>
      </c>
      <c r="H11" s="322">
        <v>80</v>
      </c>
      <c r="I11" s="524"/>
      <c r="J11" s="719" t="s">
        <v>622</v>
      </c>
      <c r="K11" s="322">
        <v>60</v>
      </c>
      <c r="L11" s="524"/>
      <c r="M11" s="719"/>
      <c r="N11" s="322"/>
      <c r="O11" s="524"/>
      <c r="P11" s="366"/>
      <c r="Q11" s="322"/>
      <c r="R11" s="524"/>
      <c r="S11" s="719"/>
      <c r="T11" s="322"/>
      <c r="U11" s="524"/>
      <c r="V11" s="531"/>
      <c r="W11" s="323"/>
      <c r="X11" s="323"/>
      <c r="Y11" s="719" t="s">
        <v>681</v>
      </c>
      <c r="Z11" s="322">
        <v>30</v>
      </c>
      <c r="AA11" s="324"/>
      <c r="AK11" s="38"/>
      <c r="AL11" s="195" t="s">
        <v>85</v>
      </c>
      <c r="AM11" s="484">
        <f>市郡別!E15</f>
        <v>0</v>
      </c>
    </row>
    <row r="12" spans="1:39" ht="20.100000000000001" customHeight="1">
      <c r="A12" s="1052"/>
      <c r="B12" s="572"/>
      <c r="C12" s="712"/>
      <c r="D12" s="564"/>
      <c r="E12" s="322"/>
      <c r="F12" s="524"/>
      <c r="G12" s="719"/>
      <c r="H12" s="322"/>
      <c r="I12" s="524"/>
      <c r="J12" s="719" t="s">
        <v>441</v>
      </c>
      <c r="K12" s="322">
        <v>880</v>
      </c>
      <c r="L12" s="524"/>
      <c r="M12" s="719"/>
      <c r="N12" s="322"/>
      <c r="O12" s="524"/>
      <c r="P12" s="366"/>
      <c r="Q12" s="322"/>
      <c r="R12" s="524"/>
      <c r="S12" s="719" t="s">
        <v>441</v>
      </c>
      <c r="T12" s="322">
        <v>90</v>
      </c>
      <c r="U12" s="524"/>
      <c r="V12" s="531"/>
      <c r="W12" s="323"/>
      <c r="X12" s="323"/>
      <c r="Y12" s="719" t="s">
        <v>885</v>
      </c>
      <c r="Z12" s="322">
        <v>30</v>
      </c>
      <c r="AA12" s="324"/>
      <c r="AK12" s="38"/>
      <c r="AL12" s="195" t="s">
        <v>90</v>
      </c>
      <c r="AM12" s="484">
        <f>市郡別!E16</f>
        <v>0</v>
      </c>
    </row>
    <row r="13" spans="1:39" ht="20.100000000000001" customHeight="1">
      <c r="A13" s="1052"/>
      <c r="B13" s="574"/>
      <c r="C13" s="712" t="s">
        <v>508</v>
      </c>
      <c r="D13" s="655" t="s">
        <v>880</v>
      </c>
      <c r="E13" s="322"/>
      <c r="F13" s="524"/>
      <c r="G13" s="758"/>
      <c r="H13" s="322"/>
      <c r="I13" s="524"/>
      <c r="J13" s="719" t="s">
        <v>508</v>
      </c>
      <c r="K13" s="322">
        <v>440</v>
      </c>
      <c r="L13" s="524"/>
      <c r="M13" s="719"/>
      <c r="N13" s="322"/>
      <c r="O13" s="524"/>
      <c r="P13" s="366"/>
      <c r="Q13" s="322"/>
      <c r="R13" s="524"/>
      <c r="S13" s="719"/>
      <c r="T13" s="322"/>
      <c r="U13" s="524"/>
      <c r="V13" s="531"/>
      <c r="W13" s="323"/>
      <c r="X13" s="323"/>
      <c r="Y13" s="719" t="s">
        <v>682</v>
      </c>
      <c r="Z13" s="322">
        <v>20</v>
      </c>
      <c r="AA13" s="324"/>
      <c r="AK13" s="38"/>
      <c r="AL13" s="195" t="s">
        <v>62</v>
      </c>
      <c r="AM13" s="484">
        <f>市郡別!E17</f>
        <v>0</v>
      </c>
    </row>
    <row r="14" spans="1:39" ht="20.100000000000001" customHeight="1">
      <c r="A14" s="1052"/>
      <c r="B14" s="572"/>
      <c r="C14" s="712" t="s">
        <v>509</v>
      </c>
      <c r="D14" s="564" t="s">
        <v>604</v>
      </c>
      <c r="E14" s="322">
        <v>450</v>
      </c>
      <c r="F14" s="524"/>
      <c r="G14" s="719" t="s">
        <v>604</v>
      </c>
      <c r="H14" s="322">
        <v>20</v>
      </c>
      <c r="I14" s="524"/>
      <c r="J14" s="719" t="s">
        <v>509</v>
      </c>
      <c r="K14" s="322">
        <v>90</v>
      </c>
      <c r="L14" s="524"/>
      <c r="M14" s="719"/>
      <c r="N14" s="322"/>
      <c r="O14" s="524"/>
      <c r="P14" s="366"/>
      <c r="Q14" s="322"/>
      <c r="R14" s="524"/>
      <c r="S14" s="719"/>
      <c r="T14" s="322"/>
      <c r="U14" s="524"/>
      <c r="V14" s="531"/>
      <c r="W14" s="323"/>
      <c r="X14" s="323"/>
      <c r="Y14" s="719" t="s">
        <v>604</v>
      </c>
      <c r="Z14" s="322">
        <v>0</v>
      </c>
      <c r="AA14" s="324"/>
      <c r="AK14" s="38"/>
      <c r="AL14" s="195" t="s">
        <v>63</v>
      </c>
      <c r="AM14" s="484">
        <f>市郡別!E18</f>
        <v>0</v>
      </c>
    </row>
    <row r="15" spans="1:39" ht="20.100000000000001" customHeight="1">
      <c r="A15" s="1052"/>
      <c r="B15" s="574"/>
      <c r="C15" s="712" t="s">
        <v>510</v>
      </c>
      <c r="D15" s="564" t="s">
        <v>604</v>
      </c>
      <c r="E15" s="322">
        <v>940</v>
      </c>
      <c r="F15" s="524"/>
      <c r="G15" s="758" t="s">
        <v>604</v>
      </c>
      <c r="H15" s="322">
        <v>50</v>
      </c>
      <c r="I15" s="524"/>
      <c r="J15" s="719" t="s">
        <v>510</v>
      </c>
      <c r="K15" s="322">
        <v>200</v>
      </c>
      <c r="L15" s="524"/>
      <c r="M15" s="748"/>
      <c r="N15" s="322"/>
      <c r="O15" s="524"/>
      <c r="P15" s="366"/>
      <c r="Q15" s="322"/>
      <c r="R15" s="524"/>
      <c r="S15" s="719"/>
      <c r="T15" s="322"/>
      <c r="U15" s="524"/>
      <c r="V15" s="531"/>
      <c r="W15" s="323"/>
      <c r="X15" s="323"/>
      <c r="Y15" s="719" t="s">
        <v>886</v>
      </c>
      <c r="Z15" s="322">
        <v>10</v>
      </c>
      <c r="AA15" s="324"/>
      <c r="AK15" s="38"/>
      <c r="AL15" s="195" t="s">
        <v>64</v>
      </c>
      <c r="AM15" s="484">
        <f>市郡別!E20</f>
        <v>0</v>
      </c>
    </row>
    <row r="16" spans="1:39" ht="20.100000000000001" customHeight="1">
      <c r="A16" s="1052"/>
      <c r="B16" s="353">
        <f>SUM(E8:E16,H8:H16,N8:N16,K8:K16,Q8:Q16,T8:T16,Z8:Z16)</f>
        <v>12690</v>
      </c>
      <c r="C16" s="713" t="s">
        <v>511</v>
      </c>
      <c r="D16" s="565" t="s">
        <v>604</v>
      </c>
      <c r="E16" s="326">
        <v>60</v>
      </c>
      <c r="F16" s="525"/>
      <c r="G16" s="720"/>
      <c r="H16" s="326"/>
      <c r="I16" s="525"/>
      <c r="J16" s="722" t="s">
        <v>605</v>
      </c>
      <c r="K16" s="326">
        <v>20</v>
      </c>
      <c r="L16" s="525"/>
      <c r="M16" s="720"/>
      <c r="N16" s="326"/>
      <c r="O16" s="525"/>
      <c r="P16" s="378"/>
      <c r="Q16" s="326"/>
      <c r="R16" s="525"/>
      <c r="S16" s="722"/>
      <c r="T16" s="326"/>
      <c r="U16" s="525"/>
      <c r="V16" s="532"/>
      <c r="W16" s="327"/>
      <c r="X16" s="327"/>
      <c r="Y16" s="720"/>
      <c r="Z16" s="326"/>
      <c r="AA16" s="328"/>
      <c r="AK16" s="38"/>
      <c r="AL16" s="195" t="s">
        <v>69</v>
      </c>
      <c r="AM16" s="484">
        <f>市郡別!E21</f>
        <v>0</v>
      </c>
    </row>
    <row r="17" spans="1:39" ht="20.100000000000001" customHeight="1">
      <c r="A17" s="1052"/>
      <c r="B17" s="749" t="s">
        <v>887</v>
      </c>
      <c r="C17" s="558" t="s">
        <v>512</v>
      </c>
      <c r="D17" s="715" t="s">
        <v>605</v>
      </c>
      <c r="E17" s="329">
        <v>1200</v>
      </c>
      <c r="F17" s="526"/>
      <c r="G17" s="721" t="s">
        <v>1078</v>
      </c>
      <c r="H17" s="329"/>
      <c r="I17" s="526"/>
      <c r="J17" s="721" t="s">
        <v>512</v>
      </c>
      <c r="K17" s="329">
        <v>610</v>
      </c>
      <c r="L17" s="526"/>
      <c r="M17" s="721"/>
      <c r="N17" s="329"/>
      <c r="O17" s="526"/>
      <c r="P17" s="530"/>
      <c r="Q17" s="329"/>
      <c r="R17" s="526"/>
      <c r="S17" s="721" t="s">
        <v>1078</v>
      </c>
      <c r="T17" s="329"/>
      <c r="U17" s="526"/>
      <c r="V17" s="533"/>
      <c r="W17" s="330"/>
      <c r="X17" s="330"/>
      <c r="Y17" s="721" t="s">
        <v>1078</v>
      </c>
      <c r="Z17" s="329">
        <v>20</v>
      </c>
      <c r="AA17" s="331"/>
      <c r="AK17" s="38"/>
      <c r="AL17" s="195" t="s">
        <v>66</v>
      </c>
      <c r="AM17" s="484">
        <f>市郡別!E22</f>
        <v>0</v>
      </c>
    </row>
    <row r="18" spans="1:39" ht="20.100000000000001" customHeight="1">
      <c r="A18" s="1052"/>
      <c r="B18" s="355">
        <f>SUM(E17:E18,H17:H18,N17:N18,K17:K18,Q17:Q18,T17:T18,Z17:Z18)</f>
        <v>1850</v>
      </c>
      <c r="C18" s="752" t="s">
        <v>513</v>
      </c>
      <c r="D18" s="753" t="s">
        <v>881</v>
      </c>
      <c r="E18" s="352"/>
      <c r="F18" s="527"/>
      <c r="G18" s="759" t="s">
        <v>680</v>
      </c>
      <c r="H18" s="356">
        <v>20</v>
      </c>
      <c r="I18" s="527"/>
      <c r="J18" s="759"/>
      <c r="K18" s="356"/>
      <c r="L18" s="527"/>
      <c r="M18" s="759"/>
      <c r="N18" s="356"/>
      <c r="O18" s="527"/>
      <c r="P18" s="544"/>
      <c r="Q18" s="356"/>
      <c r="R18" s="527"/>
      <c r="S18" s="759"/>
      <c r="T18" s="356"/>
      <c r="U18" s="527"/>
      <c r="V18" s="546"/>
      <c r="W18" s="357"/>
      <c r="X18" s="357"/>
      <c r="Y18" s="759"/>
      <c r="Z18" s="356"/>
      <c r="AA18" s="335"/>
      <c r="AK18" s="38"/>
      <c r="AL18" s="197" t="s">
        <v>65</v>
      </c>
      <c r="AM18" s="484">
        <f>市郡別!E23</f>
        <v>0</v>
      </c>
    </row>
    <row r="19" spans="1:39" ht="20.100000000000001" customHeight="1">
      <c r="A19" s="1052"/>
      <c r="B19" s="749" t="s">
        <v>888</v>
      </c>
      <c r="C19" s="754" t="s">
        <v>895</v>
      </c>
      <c r="D19" s="715" t="s">
        <v>604</v>
      </c>
      <c r="E19" s="329">
        <v>280</v>
      </c>
      <c r="F19" s="526"/>
      <c r="G19" s="721" t="s">
        <v>604</v>
      </c>
      <c r="H19" s="329">
        <v>30</v>
      </c>
      <c r="I19" s="526"/>
      <c r="J19" s="723" t="s">
        <v>613</v>
      </c>
      <c r="K19" s="329"/>
      <c r="L19" s="526"/>
      <c r="M19" s="721"/>
      <c r="N19" s="329"/>
      <c r="O19" s="526"/>
      <c r="P19" s="530"/>
      <c r="Q19" s="329"/>
      <c r="R19" s="526"/>
      <c r="S19" s="721" t="s">
        <v>613</v>
      </c>
      <c r="T19" s="329"/>
      <c r="U19" s="526"/>
      <c r="V19" s="533"/>
      <c r="W19" s="330"/>
      <c r="X19" s="330"/>
      <c r="Y19" s="721" t="s">
        <v>604</v>
      </c>
      <c r="Z19" s="329">
        <v>10</v>
      </c>
      <c r="AA19" s="331"/>
      <c r="AK19" s="38"/>
      <c r="AL19" s="195" t="s">
        <v>94</v>
      </c>
      <c r="AM19" s="484">
        <f>市郡別!E24</f>
        <v>0</v>
      </c>
    </row>
    <row r="20" spans="1:39" ht="20.100000000000001" customHeight="1">
      <c r="A20" s="1052"/>
      <c r="B20" s="572"/>
      <c r="C20" s="712" t="s">
        <v>514</v>
      </c>
      <c r="D20" s="564" t="s">
        <v>604</v>
      </c>
      <c r="E20" s="322">
        <v>440</v>
      </c>
      <c r="F20" s="524"/>
      <c r="G20" s="719" t="s">
        <v>604</v>
      </c>
      <c r="H20" s="322">
        <v>60</v>
      </c>
      <c r="I20" s="524"/>
      <c r="J20" s="719" t="s">
        <v>613</v>
      </c>
      <c r="K20" s="322"/>
      <c r="L20" s="524"/>
      <c r="M20" s="719"/>
      <c r="N20" s="322"/>
      <c r="O20" s="524"/>
      <c r="P20" s="366"/>
      <c r="Q20" s="322"/>
      <c r="R20" s="524"/>
      <c r="S20" s="719" t="s">
        <v>613</v>
      </c>
      <c r="T20" s="322"/>
      <c r="U20" s="524"/>
      <c r="V20" s="531"/>
      <c r="W20" s="323"/>
      <c r="X20" s="323"/>
      <c r="Y20" s="719" t="s">
        <v>604</v>
      </c>
      <c r="Z20" s="322">
        <v>10</v>
      </c>
      <c r="AA20" s="324"/>
      <c r="AK20" s="38"/>
      <c r="AL20" s="195" t="s">
        <v>89</v>
      </c>
      <c r="AM20" s="484">
        <f>市郡別!E25</f>
        <v>0</v>
      </c>
    </row>
    <row r="21" spans="1:39" ht="20.100000000000001" customHeight="1">
      <c r="A21" s="1052"/>
      <c r="B21" s="358">
        <f>SUM(E19:E21,H19:H21,N19:N21,K19:K21,Q19:Q21,T19:T21,Z19:Z21)</f>
        <v>980</v>
      </c>
      <c r="C21" s="716" t="s">
        <v>515</v>
      </c>
      <c r="D21" s="717" t="s">
        <v>604</v>
      </c>
      <c r="E21" s="333">
        <v>120</v>
      </c>
      <c r="F21" s="537"/>
      <c r="G21" s="722" t="s">
        <v>604</v>
      </c>
      <c r="H21" s="333">
        <v>20</v>
      </c>
      <c r="I21" s="537"/>
      <c r="J21" s="722" t="s">
        <v>613</v>
      </c>
      <c r="K21" s="333"/>
      <c r="L21" s="537"/>
      <c r="M21" s="722"/>
      <c r="N21" s="333"/>
      <c r="O21" s="537"/>
      <c r="P21" s="354"/>
      <c r="Q21" s="333"/>
      <c r="R21" s="537"/>
      <c r="S21" s="722" t="s">
        <v>613</v>
      </c>
      <c r="T21" s="333"/>
      <c r="U21" s="537"/>
      <c r="V21" s="534"/>
      <c r="W21" s="334"/>
      <c r="X21" s="334"/>
      <c r="Y21" s="722" t="s">
        <v>604</v>
      </c>
      <c r="Z21" s="333">
        <v>10</v>
      </c>
      <c r="AA21" s="343"/>
      <c r="AK21" s="38"/>
      <c r="AL21" s="395" t="s">
        <v>97</v>
      </c>
      <c r="AM21" s="484">
        <f>市郡別!E29</f>
        <v>0</v>
      </c>
    </row>
    <row r="22" spans="1:39" ht="20.100000000000001" customHeight="1">
      <c r="A22" s="1052"/>
      <c r="B22" s="750" t="s">
        <v>889</v>
      </c>
      <c r="C22" s="558" t="s">
        <v>516</v>
      </c>
      <c r="D22" s="715" t="s">
        <v>604</v>
      </c>
      <c r="E22" s="329">
        <v>40</v>
      </c>
      <c r="F22" s="526"/>
      <c r="G22" s="721" t="s">
        <v>604</v>
      </c>
      <c r="H22" s="329">
        <v>10</v>
      </c>
      <c r="I22" s="526"/>
      <c r="J22" s="721" t="s">
        <v>613</v>
      </c>
      <c r="K22" s="329"/>
      <c r="L22" s="526"/>
      <c r="M22" s="721"/>
      <c r="N22" s="329"/>
      <c r="O22" s="526"/>
      <c r="P22" s="530"/>
      <c r="Q22" s="329"/>
      <c r="R22" s="526"/>
      <c r="S22" s="721" t="s">
        <v>613</v>
      </c>
      <c r="T22" s="329"/>
      <c r="U22" s="526"/>
      <c r="V22" s="533"/>
      <c r="W22" s="330"/>
      <c r="X22" s="330"/>
      <c r="Y22" s="721" t="s">
        <v>604</v>
      </c>
      <c r="Z22" s="329">
        <v>0</v>
      </c>
      <c r="AA22" s="331"/>
      <c r="AK22" s="38"/>
      <c r="AL22" s="395" t="s">
        <v>98</v>
      </c>
      <c r="AM22" s="484">
        <f>市郡別!E30</f>
        <v>0</v>
      </c>
    </row>
    <row r="23" spans="1:39" ht="20.100000000000001" customHeight="1">
      <c r="A23" s="1052"/>
      <c r="B23" s="751"/>
      <c r="C23" s="560" t="s">
        <v>517</v>
      </c>
      <c r="D23" s="564" t="s">
        <v>604</v>
      </c>
      <c r="E23" s="322">
        <v>360</v>
      </c>
      <c r="F23" s="524"/>
      <c r="G23" s="719" t="s">
        <v>604</v>
      </c>
      <c r="H23" s="322">
        <v>30</v>
      </c>
      <c r="I23" s="524"/>
      <c r="J23" s="719" t="s">
        <v>613</v>
      </c>
      <c r="K23" s="322"/>
      <c r="L23" s="524"/>
      <c r="M23" s="719"/>
      <c r="N23" s="322"/>
      <c r="O23" s="524"/>
      <c r="P23" s="366"/>
      <c r="Q23" s="322"/>
      <c r="R23" s="524"/>
      <c r="S23" s="719" t="s">
        <v>613</v>
      </c>
      <c r="T23" s="322"/>
      <c r="U23" s="524"/>
      <c r="V23" s="531"/>
      <c r="W23" s="323"/>
      <c r="X23" s="323"/>
      <c r="Y23" s="719" t="s">
        <v>604</v>
      </c>
      <c r="Z23" s="322">
        <v>10</v>
      </c>
      <c r="AA23" s="324"/>
      <c r="AK23" s="38"/>
      <c r="AL23" s="195" t="s">
        <v>161</v>
      </c>
      <c r="AM23" s="484">
        <f>市郡別!E31</f>
        <v>0</v>
      </c>
    </row>
    <row r="24" spans="1:39" ht="20.100000000000001" customHeight="1">
      <c r="A24" s="1052"/>
      <c r="B24" s="359">
        <f>SUM(E22:E24,H22:H24,N22:N24,K22:K24,Q22:Q24,T22:T24,Z22:Z24)</f>
        <v>450</v>
      </c>
      <c r="C24" s="755" t="s">
        <v>518</v>
      </c>
      <c r="D24" s="854" t="s">
        <v>1087</v>
      </c>
      <c r="E24" s="333"/>
      <c r="F24" s="527"/>
      <c r="G24" s="722"/>
      <c r="H24" s="333"/>
      <c r="I24" s="527"/>
      <c r="J24" s="722"/>
      <c r="K24" s="333"/>
      <c r="L24" s="527"/>
      <c r="M24" s="722"/>
      <c r="N24" s="333"/>
      <c r="O24" s="527"/>
      <c r="P24" s="354"/>
      <c r="Q24" s="333"/>
      <c r="R24" s="527"/>
      <c r="S24" s="722"/>
      <c r="T24" s="333"/>
      <c r="U24" s="527"/>
      <c r="V24" s="534"/>
      <c r="W24" s="334"/>
      <c r="X24" s="334"/>
      <c r="Y24" s="722"/>
      <c r="Z24" s="333"/>
      <c r="AA24" s="335"/>
      <c r="AK24" s="38"/>
      <c r="AL24" s="195" t="s">
        <v>162</v>
      </c>
      <c r="AM24" s="484">
        <f>市郡別!E32</f>
        <v>0</v>
      </c>
    </row>
    <row r="25" spans="1:39" ht="20.100000000000001" customHeight="1">
      <c r="A25" s="1052"/>
      <c r="B25" s="575" t="s">
        <v>890</v>
      </c>
      <c r="C25" s="566" t="s">
        <v>519</v>
      </c>
      <c r="D25" s="563" t="s">
        <v>604</v>
      </c>
      <c r="E25" s="336">
        <v>120</v>
      </c>
      <c r="F25" s="528"/>
      <c r="G25" s="723" t="s">
        <v>604</v>
      </c>
      <c r="H25" s="336">
        <v>10</v>
      </c>
      <c r="I25" s="528"/>
      <c r="J25" s="723" t="s">
        <v>519</v>
      </c>
      <c r="K25" s="336">
        <v>20</v>
      </c>
      <c r="L25" s="528"/>
      <c r="M25" s="723"/>
      <c r="N25" s="336"/>
      <c r="O25" s="528"/>
      <c r="P25" s="377"/>
      <c r="Q25" s="336"/>
      <c r="R25" s="528"/>
      <c r="S25" s="723" t="s">
        <v>613</v>
      </c>
      <c r="T25" s="336"/>
      <c r="U25" s="528"/>
      <c r="V25" s="535"/>
      <c r="W25" s="337"/>
      <c r="X25" s="337"/>
      <c r="Y25" s="723" t="s">
        <v>604</v>
      </c>
      <c r="Z25" s="336">
        <v>0</v>
      </c>
      <c r="AA25" s="338"/>
      <c r="AK25" s="38"/>
      <c r="AL25" s="195" t="s">
        <v>163</v>
      </c>
      <c r="AM25" s="484">
        <f>市郡別!E33</f>
        <v>0</v>
      </c>
    </row>
    <row r="26" spans="1:39" ht="20.100000000000001" customHeight="1" thickBot="1">
      <c r="A26" s="1052"/>
      <c r="B26" s="360">
        <f>SUM(E25:E26,H25:H26,N25:N26,K25:K26,Q25:Q26,T25:T26,Z25:Z26)</f>
        <v>290</v>
      </c>
      <c r="C26" s="756" t="s">
        <v>520</v>
      </c>
      <c r="D26" s="757" t="s">
        <v>604</v>
      </c>
      <c r="E26" s="361">
        <v>110</v>
      </c>
      <c r="F26" s="529"/>
      <c r="G26" s="760" t="s">
        <v>604</v>
      </c>
      <c r="H26" s="361">
        <v>20</v>
      </c>
      <c r="I26" s="529"/>
      <c r="J26" s="760" t="s">
        <v>613</v>
      </c>
      <c r="K26" s="361"/>
      <c r="L26" s="529"/>
      <c r="M26" s="760"/>
      <c r="N26" s="361"/>
      <c r="O26" s="529"/>
      <c r="P26" s="545"/>
      <c r="Q26" s="361"/>
      <c r="R26" s="529"/>
      <c r="S26" s="760" t="s">
        <v>613</v>
      </c>
      <c r="T26" s="361"/>
      <c r="U26" s="529"/>
      <c r="V26" s="547"/>
      <c r="W26" s="347"/>
      <c r="X26" s="347"/>
      <c r="Y26" s="760" t="s">
        <v>604</v>
      </c>
      <c r="Z26" s="361">
        <v>10</v>
      </c>
      <c r="AA26" s="342"/>
      <c r="AK26" s="38"/>
      <c r="AL26" s="195" t="s">
        <v>164</v>
      </c>
      <c r="AM26" s="484">
        <f>市郡別!E34</f>
        <v>0</v>
      </c>
    </row>
    <row r="27" spans="1:39" ht="20.100000000000001" customHeight="1" thickTop="1">
      <c r="A27" s="1052"/>
      <c r="B27" s="575" t="s">
        <v>891</v>
      </c>
      <c r="C27" s="254">
        <f>SUM(E28,H28,N28,K28,Q28,T28,Z28)</f>
        <v>16260</v>
      </c>
      <c r="D27" s="257"/>
      <c r="E27" s="282"/>
      <c r="F27" s="501"/>
      <c r="G27" s="494"/>
      <c r="H27" s="282"/>
      <c r="I27" s="501"/>
      <c r="J27" s="494"/>
      <c r="K27" s="282"/>
      <c r="L27" s="501"/>
      <c r="M27" s="494"/>
      <c r="N27" s="282"/>
      <c r="O27" s="501"/>
      <c r="P27" s="494"/>
      <c r="Q27" s="282"/>
      <c r="R27" s="501"/>
      <c r="S27" s="494"/>
      <c r="T27" s="282"/>
      <c r="U27" s="501"/>
      <c r="V27" s="515"/>
      <c r="W27" s="304"/>
      <c r="X27" s="304"/>
      <c r="Y27" s="494"/>
      <c r="Z27" s="282"/>
      <c r="AA27" s="285"/>
      <c r="AK27" s="38"/>
      <c r="AL27" s="395" t="s">
        <v>264</v>
      </c>
      <c r="AM27" s="484">
        <f>鳥取1!C32</f>
        <v>0</v>
      </c>
    </row>
    <row r="28" spans="1:39" ht="20.100000000000001" customHeight="1" thickBot="1">
      <c r="A28" s="1053"/>
      <c r="B28" s="576" t="s">
        <v>695</v>
      </c>
      <c r="C28" s="259">
        <f>SUM(F28,I28,O28,L28,R28,U28,AA28)</f>
        <v>0</v>
      </c>
      <c r="D28" s="286"/>
      <c r="E28" s="287">
        <f>SUM(E8:E26)</f>
        <v>10730</v>
      </c>
      <c r="F28" s="493">
        <f>SUM(F8:F26)</f>
        <v>0</v>
      </c>
      <c r="G28" s="503"/>
      <c r="H28" s="287">
        <f>SUM(H8:H26)</f>
        <v>570</v>
      </c>
      <c r="I28" s="493">
        <f>SUM(I8:I26)</f>
        <v>0</v>
      </c>
      <c r="J28" s="503"/>
      <c r="K28" s="287">
        <f>SUM(K8:K26)</f>
        <v>4030</v>
      </c>
      <c r="L28" s="493">
        <f>SUM(L8:L26)</f>
        <v>0</v>
      </c>
      <c r="M28" s="503"/>
      <c r="N28" s="287">
        <f>SUM(N8:N26)</f>
        <v>0</v>
      </c>
      <c r="O28" s="493">
        <f>SUM(O8:O26)</f>
        <v>0</v>
      </c>
      <c r="P28" s="503"/>
      <c r="Q28" s="287">
        <f>SUM(Q8:Q26)</f>
        <v>0</v>
      </c>
      <c r="R28" s="493">
        <f>SUM(R8:R26)</f>
        <v>0</v>
      </c>
      <c r="S28" s="503"/>
      <c r="T28" s="287">
        <f>SUM(T8:T26)</f>
        <v>650</v>
      </c>
      <c r="U28" s="493">
        <f>SUM(U8:U26)</f>
        <v>0</v>
      </c>
      <c r="V28" s="518"/>
      <c r="W28" s="310"/>
      <c r="X28" s="310"/>
      <c r="Y28" s="503"/>
      <c r="Z28" s="287">
        <f>SUM(Z8:Z26)</f>
        <v>280</v>
      </c>
      <c r="AA28" s="264">
        <f>SUM(AA8:AA26)</f>
        <v>0</v>
      </c>
      <c r="AB28" s="36"/>
      <c r="AC28" s="36"/>
      <c r="AD28" s="36"/>
      <c r="AE28" s="36"/>
      <c r="AF28" s="36"/>
      <c r="AG28" s="36"/>
      <c r="AH28" s="36"/>
      <c r="AI28" s="36"/>
      <c r="AJ28" s="36"/>
      <c r="AK28" s="38"/>
      <c r="AL28" s="395" t="s">
        <v>265</v>
      </c>
      <c r="AM28" s="484">
        <f>鳥取2・八頭・岩美!C23</f>
        <v>0</v>
      </c>
    </row>
    <row r="29" spans="1:39" ht="18.75" customHeight="1">
      <c r="C29" s="35"/>
      <c r="D29" s="36"/>
      <c r="E29" s="44"/>
      <c r="F29" s="36"/>
      <c r="G29" s="36"/>
      <c r="H29" s="44"/>
      <c r="I29" s="843"/>
      <c r="J29" s="36"/>
      <c r="K29" s="44"/>
      <c r="L29" s="36"/>
      <c r="M29" s="843" t="s">
        <v>1076</v>
      </c>
      <c r="N29" s="44"/>
      <c r="O29" s="843"/>
      <c r="P29" s="36"/>
      <c r="Q29" s="44"/>
      <c r="R29" s="36"/>
      <c r="S29" s="36"/>
      <c r="T29" s="44"/>
      <c r="U29" s="36"/>
      <c r="V29" s="36"/>
      <c r="W29" s="36"/>
      <c r="X29" s="36"/>
      <c r="Y29" s="36"/>
      <c r="Z29" s="44"/>
      <c r="AA29" s="36"/>
      <c r="AB29" s="36"/>
      <c r="AC29" s="36"/>
      <c r="AD29" s="36"/>
      <c r="AE29" s="36"/>
      <c r="AF29" s="36"/>
      <c r="AG29" s="36"/>
      <c r="AH29" s="36"/>
      <c r="AI29" s="36"/>
      <c r="AJ29" s="36"/>
      <c r="AK29" s="38"/>
      <c r="AL29" s="395" t="s">
        <v>95</v>
      </c>
      <c r="AM29" s="484">
        <f>市郡別!E36</f>
        <v>0</v>
      </c>
    </row>
    <row r="30" spans="1:39" ht="18.75">
      <c r="A30" s="462"/>
      <c r="B30" s="135" t="s">
        <v>629</v>
      </c>
      <c r="C30" s="40"/>
      <c r="D30" s="36"/>
      <c r="E30" s="44"/>
      <c r="F30" s="36"/>
      <c r="G30" s="36"/>
      <c r="H30" s="44"/>
      <c r="I30" s="36"/>
      <c r="J30" s="36"/>
      <c r="K30" s="44"/>
      <c r="L30" s="36"/>
      <c r="M30" s="36"/>
      <c r="N30" s="44"/>
      <c r="O30" s="36"/>
      <c r="P30" s="36"/>
      <c r="Q30" s="44"/>
      <c r="R30" s="36"/>
      <c r="S30" s="36"/>
      <c r="T30" s="44"/>
      <c r="U30" s="36"/>
      <c r="V30" s="36"/>
      <c r="W30" s="36"/>
      <c r="X30" s="36"/>
      <c r="Y30" s="36"/>
      <c r="Z30" s="44"/>
      <c r="AA30" s="36"/>
      <c r="AB30" s="36"/>
      <c r="AC30" s="36"/>
      <c r="AD30" s="36"/>
      <c r="AE30" s="36"/>
      <c r="AF30" s="36"/>
      <c r="AG30" s="36"/>
      <c r="AH30" s="36"/>
      <c r="AI30" s="36"/>
      <c r="AJ30" s="36"/>
      <c r="AK30" s="38"/>
      <c r="AL30" s="395" t="s">
        <v>96</v>
      </c>
      <c r="AM30" s="484">
        <f>市郡別!E37</f>
        <v>0</v>
      </c>
    </row>
    <row r="31" spans="1:39" ht="18.75" customHeight="1">
      <c r="C31" s="35"/>
      <c r="D31" s="36"/>
      <c r="E31" s="44"/>
      <c r="F31" s="36"/>
      <c r="G31" s="36"/>
      <c r="H31" s="44"/>
      <c r="I31" s="36"/>
      <c r="J31" s="36"/>
      <c r="K31" s="44"/>
      <c r="L31" s="36"/>
      <c r="M31" s="36"/>
      <c r="N31" s="44"/>
      <c r="O31" s="36"/>
      <c r="P31" s="36"/>
      <c r="Q31" s="44"/>
      <c r="R31" s="36"/>
      <c r="S31" s="36"/>
      <c r="T31" s="44"/>
      <c r="U31" s="36"/>
      <c r="V31" s="36"/>
      <c r="W31" s="36"/>
      <c r="X31" s="36"/>
      <c r="Y31" s="36"/>
      <c r="Z31" s="44"/>
      <c r="AA31" s="36"/>
      <c r="AB31" s="36"/>
      <c r="AC31" s="36"/>
      <c r="AD31" s="36"/>
      <c r="AE31" s="36"/>
      <c r="AF31" s="36"/>
      <c r="AG31" s="36"/>
      <c r="AH31" s="36"/>
      <c r="AI31" s="36"/>
      <c r="AJ31" s="36"/>
      <c r="AK31" s="38"/>
      <c r="AL31" s="195" t="s">
        <v>91</v>
      </c>
      <c r="AM31" s="484">
        <f>市郡別!E40</f>
        <v>0</v>
      </c>
    </row>
    <row r="32" spans="1:39" ht="18.75">
      <c r="A32" s="462"/>
      <c r="B32" s="440" t="s">
        <v>614</v>
      </c>
      <c r="C32" s="35"/>
      <c r="D32" s="36"/>
      <c r="E32" s="44"/>
      <c r="F32" s="36"/>
      <c r="G32" s="36"/>
      <c r="H32" s="44"/>
      <c r="I32" s="36"/>
      <c r="J32" s="36"/>
      <c r="K32" s="44"/>
      <c r="L32" s="36"/>
      <c r="M32" s="36"/>
      <c r="N32" s="44"/>
      <c r="O32" s="36"/>
      <c r="P32" s="36"/>
      <c r="Q32" s="44"/>
      <c r="R32" s="36"/>
      <c r="S32" s="36"/>
      <c r="T32" s="44"/>
      <c r="U32" s="36"/>
      <c r="V32" s="36"/>
      <c r="W32" s="36"/>
      <c r="X32" s="36"/>
      <c r="Y32" s="36"/>
      <c r="Z32" s="44"/>
      <c r="AA32" s="36"/>
      <c r="AB32" s="36"/>
      <c r="AC32" s="36"/>
      <c r="AD32" s="36"/>
      <c r="AE32" s="36"/>
      <c r="AF32" s="36"/>
      <c r="AG32" s="36"/>
      <c r="AH32" s="36"/>
      <c r="AI32" s="36"/>
      <c r="AJ32" s="36"/>
      <c r="AK32" s="36"/>
      <c r="AL32" s="195" t="s">
        <v>92</v>
      </c>
      <c r="AM32" s="484">
        <f>市郡別!E41</f>
        <v>0</v>
      </c>
    </row>
    <row r="33" spans="1:37" ht="18.75">
      <c r="A33" s="462"/>
      <c r="B33" s="48" t="s">
        <v>593</v>
      </c>
      <c r="C33" s="35"/>
      <c r="D33" s="36"/>
      <c r="E33" s="44"/>
      <c r="F33" s="36"/>
      <c r="G33" s="36"/>
      <c r="H33" s="44"/>
      <c r="I33" s="36"/>
      <c r="J33" s="36"/>
      <c r="K33" s="44"/>
      <c r="L33" s="36"/>
      <c r="M33" s="36"/>
      <c r="N33" s="44"/>
      <c r="O33" s="36"/>
      <c r="P33" s="36"/>
      <c r="Q33" s="44"/>
      <c r="R33" s="36"/>
      <c r="S33" s="36"/>
      <c r="T33" s="44"/>
      <c r="U33" s="36"/>
      <c r="V33" s="36"/>
      <c r="W33" s="36"/>
      <c r="X33" s="36"/>
      <c r="Y33" s="36"/>
      <c r="Z33" s="44"/>
      <c r="AA33" s="36"/>
      <c r="AB33" s="36"/>
      <c r="AC33" s="36"/>
      <c r="AD33" s="36"/>
      <c r="AE33" s="36"/>
      <c r="AF33" s="36"/>
      <c r="AG33" s="36"/>
      <c r="AH33" s="36"/>
      <c r="AI33" s="36"/>
      <c r="AJ33" s="36"/>
      <c r="AK33" s="38"/>
    </row>
  </sheetData>
  <sheetProtection algorithmName="SHA-512" hashValue="XAEkbrPHn+2iJH8lganv+FfV8PLRnKWqZ1dLhGIcaj2P2mJkoUcUoNAf+QrV+ucA+GRduWa5RjTGrekpY67pig==" saltValue="QcJYeGgaxNCbqi0uUwB/bA==" spinCount="100000" sheet="1" objects="1" scenarios="1"/>
  <mergeCells count="9">
    <mergeCell ref="A6:A28"/>
    <mergeCell ref="E3:G4"/>
    <mergeCell ref="H3:I4"/>
    <mergeCell ref="A3:D4"/>
    <mergeCell ref="AH3:AJ3"/>
    <mergeCell ref="AH4:AJ4"/>
    <mergeCell ref="AC3:AG4"/>
    <mergeCell ref="U3:AB4"/>
    <mergeCell ref="J3:T4"/>
  </mergeCells>
  <phoneticPr fontId="3"/>
  <conditionalFormatting sqref="F8:F26 I8:I26 L8:L26 O8:O26 R8:R26 U8:U26 AA8:AA26">
    <cfRule type="cellIs" dxfId="50" priority="2" stopIfTrue="1" operator="lessThan">
      <formula>E8</formula>
    </cfRule>
    <cfRule type="cellIs" dxfId="49" priority="3" stopIfTrue="1" operator="greaterThan">
      <formula>E8</formula>
    </cfRule>
  </conditionalFormatting>
  <conditionalFormatting sqref="AM6:AM32">
    <cfRule type="expression" dxfId="48" priority="1">
      <formula>AM6&lt;&gt;0</formula>
    </cfRule>
  </conditionalFormatting>
  <dataValidations count="1">
    <dataValidation imeMode="off" allowBlank="1" showInputMessage="1" showErrorMessage="1" sqref="I8:I26 O8:O26 L8:L26 R8:R26 U8:U26 AA8:AA26 F8:F26" xr:uid="{00000000-0002-0000-1300-000000000000}"/>
  </dataValidations>
  <hyperlinks>
    <hyperlink ref="AL3" location="地図!A1" display="地図" xr:uid="{00000000-0004-0000-1300-000000000000}"/>
    <hyperlink ref="AL4" location="申込書!A1" display="申込書" xr:uid="{00000000-0004-0000-1300-000001000000}"/>
    <hyperlink ref="AL8" location="安来!A1" display="安来市" xr:uid="{00000000-0004-0000-1300-000002000000}"/>
    <hyperlink ref="AL11" location="雲南!A1" display="雲南市" xr:uid="{00000000-0004-0000-1300-000003000000}"/>
    <hyperlink ref="AL12:AL14" location="仁多・飯石・隠岐!A1" display="仁多郡" xr:uid="{00000000-0004-0000-1300-000004000000}"/>
    <hyperlink ref="AL15" location="大田!A1" display="大田市" xr:uid="{00000000-0004-0000-1300-000005000000}"/>
    <hyperlink ref="AL16" location="邑智!A1" display="邑智郡" xr:uid="{00000000-0004-0000-1300-000006000000}"/>
    <hyperlink ref="AL18" location="浜田!A1" display="浜田市" xr:uid="{00000000-0004-0000-1300-000007000000}"/>
    <hyperlink ref="AL17" location="江津・広島!A1" display="江津市" xr:uid="{00000000-0004-0000-1300-000008000000}"/>
    <hyperlink ref="AL31" location="江津・広島!A1" display="広島県" xr:uid="{00000000-0004-0000-1300-000009000000}"/>
    <hyperlink ref="AL19:AL20" location="益田・鹿足・山口!A1" display="益田市" xr:uid="{00000000-0004-0000-1300-00000A000000}"/>
    <hyperlink ref="AL32" location="益田・鹿足・山口!A1" display="山口県" xr:uid="{00000000-0004-0000-1300-00000B000000}"/>
    <hyperlink ref="AL23:AL24" location="西伯・日野!A1" display="西伯郡" xr:uid="{00000000-0004-0000-1300-00000C000000}"/>
    <hyperlink ref="AL25:AL26" location="倉吉・東伯!A1" display="倉吉市" xr:uid="{00000000-0004-0000-1300-00000D000000}"/>
    <hyperlink ref="AL6" location="松江１!A1" display="松江市１" xr:uid="{00000000-0004-0000-1300-00000E000000}"/>
    <hyperlink ref="AL7" location="松江２!A1" display="松江市２" xr:uid="{00000000-0004-0000-1300-00000F000000}"/>
    <hyperlink ref="AL10" location="出雲２!A1" display="出雲市２" xr:uid="{00000000-0004-0000-1300-000010000000}"/>
    <hyperlink ref="AL9" location="出雲１!A1" display="出雲市１" xr:uid="{00000000-0004-0000-1300-000011000000}"/>
    <hyperlink ref="AL27" location="鳥取１!A1" display="鳥取１" xr:uid="{00000000-0004-0000-1300-000012000000}"/>
    <hyperlink ref="AL28:AL30" location="新鳥取・八頭・岩美!A1" display="新鳥取市" xr:uid="{00000000-0004-0000-1300-000013000000}"/>
    <hyperlink ref="AL28" location="鳥取２・八頭・岩美!A1" display="鳥取２" xr:uid="{00000000-0004-0000-1300-000014000000}"/>
    <hyperlink ref="AL29" location="鳥取２・八頭・岩美!A1" display="八頭郡" xr:uid="{00000000-0004-0000-1300-000015000000}"/>
    <hyperlink ref="AL30" location="鳥取２・八頭・岩美!A1" display="岩美郡" xr:uid="{00000000-0004-0000-1300-000016000000}"/>
    <hyperlink ref="AL21" location="米子・境港!A1" display="米子市" xr:uid="{00000000-0004-0000-1300-000017000000}"/>
    <hyperlink ref="AL22" location="米子・境港!A1" display="境港市" xr:uid="{00000000-0004-0000-13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6:B2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1:J19"/>
  <sheetViews>
    <sheetView showGridLines="0" showRowColHeaders="0" zoomScaleNormal="100" workbookViewId="0">
      <selection activeCell="A29" sqref="A29"/>
    </sheetView>
  </sheetViews>
  <sheetFormatPr defaultRowHeight="13.5"/>
  <cols>
    <col min="1" max="1" width="4.875" style="129" customWidth="1"/>
    <col min="2" max="2" width="9.375" style="179" customWidth="1"/>
    <col min="3" max="3" width="19.375" style="179" customWidth="1"/>
    <col min="4" max="5" width="9" style="179"/>
    <col min="6" max="16384" width="9" style="129"/>
  </cols>
  <sheetData>
    <row r="1" spans="1:10" ht="23.45" customHeight="1">
      <c r="A1" s="128" t="s">
        <v>227</v>
      </c>
    </row>
    <row r="2" spans="1:10" ht="23.45" customHeight="1">
      <c r="B2" s="179" t="s">
        <v>226</v>
      </c>
    </row>
    <row r="3" spans="1:10" ht="23.45" customHeight="1">
      <c r="B3" s="179" t="s">
        <v>225</v>
      </c>
    </row>
    <row r="4" spans="1:10" ht="23.45" customHeight="1">
      <c r="C4" s="168" t="s">
        <v>636</v>
      </c>
    </row>
    <row r="5" spans="1:10" ht="23.45" customHeight="1"/>
    <row r="6" spans="1:10" ht="23.45" customHeight="1">
      <c r="A6" s="130" t="s">
        <v>141</v>
      </c>
    </row>
    <row r="7" spans="1:10" ht="23.45" customHeight="1">
      <c r="B7" s="180" t="s">
        <v>606</v>
      </c>
      <c r="C7" s="180"/>
      <c r="D7" s="180"/>
      <c r="E7" s="180"/>
      <c r="F7" s="130"/>
      <c r="G7" s="130"/>
      <c r="H7" s="130"/>
      <c r="I7" s="130"/>
      <c r="J7" s="130"/>
    </row>
    <row r="8" spans="1:10" ht="23.45" customHeight="1">
      <c r="B8" s="182" t="s">
        <v>240</v>
      </c>
      <c r="C8" s="181" t="s">
        <v>133</v>
      </c>
      <c r="D8" s="180" t="s">
        <v>142</v>
      </c>
      <c r="E8" s="180"/>
      <c r="F8" s="130"/>
      <c r="G8" s="130"/>
      <c r="H8" s="130"/>
      <c r="I8" s="130"/>
      <c r="J8" s="130"/>
    </row>
    <row r="9" spans="1:10" ht="23.45" customHeight="1">
      <c r="B9" s="182" t="s">
        <v>240</v>
      </c>
      <c r="C9" s="181" t="s">
        <v>134</v>
      </c>
      <c r="D9" s="180" t="s">
        <v>139</v>
      </c>
      <c r="E9" s="180"/>
      <c r="F9" s="130"/>
      <c r="G9" s="130"/>
      <c r="H9" s="130"/>
      <c r="I9" s="130"/>
      <c r="J9" s="130"/>
    </row>
    <row r="10" spans="1:10" ht="23.45" customHeight="1">
      <c r="B10" s="182" t="s">
        <v>240</v>
      </c>
      <c r="C10" s="181" t="s">
        <v>135</v>
      </c>
      <c r="D10" s="180" t="s">
        <v>140</v>
      </c>
      <c r="E10" s="180"/>
      <c r="F10" s="130"/>
      <c r="G10" s="130"/>
      <c r="H10" s="130"/>
      <c r="I10" s="130"/>
      <c r="J10" s="130"/>
    </row>
    <row r="11" spans="1:10" ht="23.45" customHeight="1">
      <c r="B11" s="180"/>
      <c r="C11" s="180"/>
      <c r="D11" s="180"/>
      <c r="E11" s="180"/>
      <c r="F11" s="130"/>
      <c r="G11" s="130"/>
      <c r="H11" s="130"/>
      <c r="I11" s="130"/>
      <c r="J11" s="130"/>
    </row>
    <row r="12" spans="1:10" ht="23.45" customHeight="1">
      <c r="A12" s="130" t="s">
        <v>224</v>
      </c>
      <c r="B12" s="180"/>
      <c r="C12" s="180"/>
      <c r="D12" s="180"/>
      <c r="E12" s="180"/>
      <c r="F12" s="130"/>
      <c r="G12" s="130"/>
      <c r="H12" s="130"/>
      <c r="I12" s="130"/>
      <c r="J12" s="130"/>
    </row>
    <row r="13" spans="1:10" ht="23.45" customHeight="1">
      <c r="B13" s="180" t="s">
        <v>607</v>
      </c>
      <c r="C13" s="180"/>
      <c r="D13" s="180"/>
      <c r="E13" s="180"/>
      <c r="F13" s="130"/>
      <c r="G13" s="130"/>
      <c r="H13" s="130"/>
      <c r="I13" s="130"/>
      <c r="J13" s="130"/>
    </row>
    <row r="14" spans="1:10" ht="23.45" customHeight="1">
      <c r="B14" s="180" t="s">
        <v>608</v>
      </c>
      <c r="C14" s="180"/>
      <c r="D14" s="180"/>
      <c r="E14" s="180"/>
      <c r="F14" s="130"/>
      <c r="G14" s="130"/>
      <c r="H14" s="130"/>
      <c r="I14" s="130"/>
      <c r="J14" s="130"/>
    </row>
    <row r="15" spans="1:10" ht="23.45" customHeight="1">
      <c r="B15" s="180" t="s">
        <v>236</v>
      </c>
      <c r="C15" s="180"/>
      <c r="D15" s="180"/>
      <c r="E15" s="180"/>
      <c r="F15" s="130"/>
      <c r="G15" s="130"/>
      <c r="H15" s="130"/>
      <c r="I15" s="130"/>
      <c r="J15" s="130"/>
    </row>
    <row r="16" spans="1:10" ht="23.45" customHeight="1">
      <c r="B16" s="182" t="s">
        <v>240</v>
      </c>
      <c r="C16" s="183" t="s">
        <v>237</v>
      </c>
      <c r="D16" s="168"/>
      <c r="E16" s="180"/>
      <c r="F16" s="130"/>
      <c r="G16" s="130"/>
      <c r="H16" s="130"/>
      <c r="I16" s="130"/>
      <c r="J16" s="130"/>
    </row>
    <row r="17" spans="2:10" ht="23.45" customHeight="1">
      <c r="B17" s="182" t="s">
        <v>240</v>
      </c>
      <c r="C17" s="183" t="s">
        <v>238</v>
      </c>
      <c r="D17" s="180"/>
      <c r="E17" s="180"/>
      <c r="F17" s="130"/>
      <c r="G17" s="130"/>
      <c r="H17" s="130"/>
      <c r="I17" s="130"/>
      <c r="J17" s="130"/>
    </row>
    <row r="18" spans="2:10" ht="23.45" customHeight="1">
      <c r="B18" s="182" t="s">
        <v>240</v>
      </c>
      <c r="C18" s="183" t="s">
        <v>239</v>
      </c>
      <c r="D18" s="180"/>
      <c r="E18" s="180"/>
      <c r="F18" s="130"/>
      <c r="G18" s="130"/>
      <c r="H18" s="130"/>
      <c r="I18" s="130"/>
      <c r="J18" s="130"/>
    </row>
    <row r="19" spans="2:10" ht="23.45" customHeight="1">
      <c r="D19" s="180"/>
      <c r="E19" s="180"/>
    </row>
  </sheetData>
  <sheetProtection algorithmName="SHA-512" hashValue="dfd4EPM7kK/72xS6W+D2ExTZoqhaFlmS02HENOO9LMObl23te2hdl4OrkOTZfMa6pdgTffNB+GRUB8x6VUyDrA==" saltValue="+LmmLbGmbxmcMRzohNme2g==" spinCount="100000" sheet="1" objects="1" scenarios="1"/>
  <phoneticPr fontId="3"/>
  <hyperlinks>
    <hyperlink ref="C10" location="料金!A1" display="料金表" xr:uid="{00000000-0004-0000-0100-000000000000}"/>
    <hyperlink ref="C16" location="申込書!A1" display="申込書" xr:uid="{00000000-0004-0000-0100-000001000000}"/>
    <hyperlink ref="C17" location="地図!A1" display="地図" xr:uid="{00000000-0004-0000-0100-000002000000}"/>
    <hyperlink ref="C4" r:id="rId1" xr:uid="{00000000-0004-0000-0100-000003000000}"/>
    <hyperlink ref="C18" location="松江１!A1" display="部数表へ移動" xr:uid="{00000000-0004-0000-0100-000004000000}"/>
    <hyperlink ref="C9" location="搬入・注意!A1" display="搬入・注意事項" xr:uid="{00000000-0004-0000-0100-000005000000}"/>
    <hyperlink ref="C8" location="取扱基準!A1" display="広告取扱基準" xr:uid="{00000000-0004-0000-0100-000006000000}"/>
  </hyperlinks>
  <pageMargins left="0.70866141732283472" right="0.70866141732283472" top="0.74803149606299213" bottom="0.39370078740157483" header="0.31496062992125984" footer="0.23622047244094491"/>
  <pageSetup paperSize="9" orientation="landscape" r:id="rId2"/>
  <headerFooter>
    <oddFooter>&amp;R&amp;"ＭＳ Ｐゴシック,太字"&amp;14山陰中央新報ＳＣ</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FFC1FF"/>
    <pageSetUpPr fitToPage="1"/>
  </sheetPr>
  <dimension ref="A1:AM42"/>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hidden="1" customWidth="1"/>
    <col min="14" max="14" width="7.625" style="28" hidden="1" customWidth="1"/>
    <col min="15" max="18" width="8" style="28" hidden="1" customWidth="1"/>
    <col min="19" max="19" width="7" style="28" customWidth="1"/>
    <col min="20" max="20" width="7.625" style="28" customWidth="1"/>
    <col min="21" max="21" width="8" style="28" customWidth="1"/>
    <col min="22" max="24" width="8" style="28" hidden="1"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1" width="7" style="28" customWidth="1"/>
    <col min="32" max="32" width="7.625" style="28" customWidth="1"/>
    <col min="33" max="33" width="8" style="28" customWidth="1"/>
    <col min="34" max="34" width="6.875" style="28" customWidth="1"/>
    <col min="35" max="35" width="7.625" style="28" customWidth="1"/>
    <col min="36" max="36" width="8" style="28" customWidth="1"/>
    <col min="37" max="37" width="1.625" style="28" customWidth="1"/>
    <col min="38" max="38" width="8.625" style="28" customWidth="1"/>
    <col min="39" max="39" width="0.375" style="28" customWidth="1"/>
    <col min="40" max="16384" width="9" style="28"/>
  </cols>
  <sheetData>
    <row r="1" spans="1:39" ht="18" customHeight="1" thickBot="1">
      <c r="AH1" s="59"/>
      <c r="AI1" s="59"/>
      <c r="AJ1" s="59" t="str">
        <f>申込書!I2</f>
        <v>2026年2月改定 (適用期間 2026年4月～2026年7月) (3)</v>
      </c>
      <c r="AK1" s="59"/>
    </row>
    <row r="2" spans="1:39" ht="21.75" customHeight="1">
      <c r="A2" s="132" t="s">
        <v>138</v>
      </c>
      <c r="B2" s="133"/>
      <c r="C2" s="24"/>
      <c r="D2" s="63"/>
      <c r="E2" s="64" t="s">
        <v>79</v>
      </c>
      <c r="F2" s="25"/>
      <c r="G2" s="63"/>
      <c r="H2" s="64" t="s">
        <v>80</v>
      </c>
      <c r="I2" s="63"/>
      <c r="J2" s="64" t="s">
        <v>81</v>
      </c>
      <c r="K2" s="25"/>
      <c r="L2" s="27"/>
      <c r="S2" s="25"/>
      <c r="T2" s="63"/>
      <c r="U2" s="64" t="s">
        <v>86</v>
      </c>
      <c r="V2" s="25"/>
      <c r="W2" s="25"/>
      <c r="X2" s="25"/>
      <c r="Y2" s="25"/>
      <c r="Z2" s="25"/>
      <c r="AA2" s="25"/>
      <c r="AB2" s="25"/>
      <c r="AC2" s="64" t="s">
        <v>160</v>
      </c>
      <c r="AD2" s="25"/>
      <c r="AE2" s="25"/>
      <c r="AF2" s="25"/>
      <c r="AG2" s="25"/>
      <c r="AH2" s="64" t="s">
        <v>130</v>
      </c>
      <c r="AI2" s="25"/>
      <c r="AJ2" s="26"/>
    </row>
    <row r="3" spans="1:39" ht="21.75" customHeight="1">
      <c r="A3" s="1024">
        <f>申込書!B6</f>
        <v>0</v>
      </c>
      <c r="B3" s="1025"/>
      <c r="C3" s="1025"/>
      <c r="D3" s="1026"/>
      <c r="E3" s="1020">
        <f>市郡別!E43</f>
        <v>0</v>
      </c>
      <c r="F3" s="1047"/>
      <c r="G3" s="1021"/>
      <c r="H3" s="1036" t="str">
        <f>申込書!J17</f>
        <v/>
      </c>
      <c r="I3" s="1038"/>
      <c r="J3" s="1036">
        <f>申込書!B10</f>
        <v>0</v>
      </c>
      <c r="K3" s="1060"/>
      <c r="L3" s="1060"/>
      <c r="M3" s="1060"/>
      <c r="N3" s="1060"/>
      <c r="O3" s="1060"/>
      <c r="P3" s="1060"/>
      <c r="Q3" s="1060"/>
      <c r="R3" s="1060"/>
      <c r="S3" s="1060"/>
      <c r="T3" s="1064"/>
      <c r="U3" s="1036">
        <f>申込書!B12</f>
        <v>0</v>
      </c>
      <c r="V3" s="1060"/>
      <c r="W3" s="1060"/>
      <c r="X3" s="1060"/>
      <c r="Y3" s="1060"/>
      <c r="Z3" s="1060"/>
      <c r="AA3" s="1060"/>
      <c r="AB3" s="1064"/>
      <c r="AC3" s="1036">
        <f>申込書!B21</f>
        <v>0</v>
      </c>
      <c r="AD3" s="1060"/>
      <c r="AE3" s="1060"/>
      <c r="AF3" s="1060"/>
      <c r="AG3" s="1064"/>
      <c r="AH3" s="1036">
        <f>申込書!E4</f>
        <v>0</v>
      </c>
      <c r="AI3" s="1060"/>
      <c r="AJ3" s="1061"/>
      <c r="AL3" s="194" t="s">
        <v>132</v>
      </c>
    </row>
    <row r="4" spans="1:39" ht="21.75" customHeight="1" thickBot="1">
      <c r="A4" s="1027"/>
      <c r="B4" s="1028"/>
      <c r="C4" s="1028"/>
      <c r="D4" s="1029"/>
      <c r="E4" s="1022"/>
      <c r="F4" s="1048"/>
      <c r="G4" s="1023"/>
      <c r="H4" s="1039"/>
      <c r="I4" s="1041"/>
      <c r="J4" s="1065"/>
      <c r="K4" s="1062"/>
      <c r="L4" s="1062"/>
      <c r="M4" s="1062"/>
      <c r="N4" s="1062"/>
      <c r="O4" s="1062"/>
      <c r="P4" s="1062"/>
      <c r="Q4" s="1062"/>
      <c r="R4" s="1062"/>
      <c r="S4" s="1062"/>
      <c r="T4" s="1066"/>
      <c r="U4" s="1065"/>
      <c r="V4" s="1062"/>
      <c r="W4" s="1062"/>
      <c r="X4" s="1062"/>
      <c r="Y4" s="1062"/>
      <c r="Z4" s="1062"/>
      <c r="AA4" s="1062"/>
      <c r="AB4" s="1066"/>
      <c r="AC4" s="1065"/>
      <c r="AD4" s="1062"/>
      <c r="AE4" s="1062"/>
      <c r="AF4" s="1062"/>
      <c r="AG4" s="1066"/>
      <c r="AH4" s="1039">
        <f>申込書!H4</f>
        <v>0</v>
      </c>
      <c r="AI4" s="1062"/>
      <c r="AJ4" s="1063"/>
      <c r="AL4" s="194" t="s">
        <v>131</v>
      </c>
    </row>
    <row r="5" spans="1:39" ht="21.75" customHeight="1" thickBot="1">
      <c r="B5" s="1"/>
      <c r="C5" s="11"/>
      <c r="D5" s="48" t="s">
        <v>1089</v>
      </c>
      <c r="AF5" s="48"/>
    </row>
    <row r="6" spans="1:39" ht="20.100000000000001" customHeight="1">
      <c r="A6" s="1049" t="s">
        <v>67</v>
      </c>
      <c r="B6" s="577"/>
      <c r="C6" s="578"/>
      <c r="D6" s="579" t="s">
        <v>82</v>
      </c>
      <c r="E6" s="579"/>
      <c r="F6" s="579"/>
      <c r="G6" s="580" t="s">
        <v>696</v>
      </c>
      <c r="H6" s="579"/>
      <c r="I6" s="579"/>
      <c r="J6" s="580" t="s">
        <v>697</v>
      </c>
      <c r="K6" s="579"/>
      <c r="L6" s="579"/>
      <c r="M6" s="580" t="s">
        <v>698</v>
      </c>
      <c r="N6" s="579"/>
      <c r="O6" s="579"/>
      <c r="P6" s="580" t="s">
        <v>383</v>
      </c>
      <c r="Q6" s="579"/>
      <c r="R6" s="579"/>
      <c r="S6" s="580" t="s">
        <v>703</v>
      </c>
      <c r="T6" s="579"/>
      <c r="U6" s="579"/>
      <c r="V6" s="580" t="s">
        <v>382</v>
      </c>
      <c r="W6" s="579"/>
      <c r="X6" s="579"/>
      <c r="Y6" s="580" t="s">
        <v>701</v>
      </c>
      <c r="Z6" s="579"/>
      <c r="AA6" s="581"/>
      <c r="AB6" s="582"/>
      <c r="AC6" s="582"/>
      <c r="AD6" s="582"/>
      <c r="AK6" s="35"/>
      <c r="AL6" s="195" t="s">
        <v>260</v>
      </c>
      <c r="AM6" s="484">
        <f>市郡別!E8</f>
        <v>0</v>
      </c>
    </row>
    <row r="7" spans="1:39" ht="20.100000000000001" customHeight="1">
      <c r="A7" s="1050"/>
      <c r="B7" s="583" t="s">
        <v>84</v>
      </c>
      <c r="C7" s="584" t="s">
        <v>592</v>
      </c>
      <c r="D7" s="586" t="s">
        <v>250</v>
      </c>
      <c r="E7" s="586"/>
      <c r="F7" s="587" t="s">
        <v>83</v>
      </c>
      <c r="G7" s="586" t="s">
        <v>250</v>
      </c>
      <c r="H7" s="586"/>
      <c r="I7" s="587" t="s">
        <v>83</v>
      </c>
      <c r="J7" s="586" t="s">
        <v>250</v>
      </c>
      <c r="K7" s="586"/>
      <c r="L7" s="587" t="s">
        <v>83</v>
      </c>
      <c r="M7" s="586" t="s">
        <v>250</v>
      </c>
      <c r="N7" s="586"/>
      <c r="O7" s="587" t="s">
        <v>83</v>
      </c>
      <c r="P7" s="598"/>
      <c r="Q7" s="599"/>
      <c r="R7" s="599"/>
      <c r="S7" s="586" t="s">
        <v>250</v>
      </c>
      <c r="T7" s="586"/>
      <c r="U7" s="587" t="s">
        <v>83</v>
      </c>
      <c r="V7" s="598"/>
      <c r="W7" s="599"/>
      <c r="X7" s="599"/>
      <c r="Y7" s="586" t="s">
        <v>250</v>
      </c>
      <c r="Z7" s="588"/>
      <c r="AA7" s="600" t="s">
        <v>83</v>
      </c>
      <c r="AB7" s="582"/>
      <c r="AC7" s="582"/>
      <c r="AD7" s="582"/>
      <c r="AL7" s="195" t="s">
        <v>261</v>
      </c>
      <c r="AM7" s="484">
        <f>市郡別!E9</f>
        <v>0</v>
      </c>
    </row>
    <row r="8" spans="1:39" ht="20.100000000000001" customHeight="1">
      <c r="A8" s="1050"/>
      <c r="B8" s="674" t="s">
        <v>751</v>
      </c>
      <c r="C8" s="739" t="s">
        <v>637</v>
      </c>
      <c r="D8" s="564"/>
      <c r="E8" s="241">
        <v>3860</v>
      </c>
      <c r="F8" s="524"/>
      <c r="G8" s="719" t="s">
        <v>896</v>
      </c>
      <c r="H8" s="322">
        <v>270</v>
      </c>
      <c r="I8" s="524"/>
      <c r="J8" s="719" t="s">
        <v>896</v>
      </c>
      <c r="K8" s="241">
        <v>630</v>
      </c>
      <c r="L8" s="524"/>
      <c r="M8" s="719"/>
      <c r="N8" s="241">
        <v>0</v>
      </c>
      <c r="O8" s="524"/>
      <c r="P8" s="531"/>
      <c r="Q8" s="323"/>
      <c r="R8" s="323"/>
      <c r="S8" s="719" t="s">
        <v>896</v>
      </c>
      <c r="T8" s="241">
        <v>150</v>
      </c>
      <c r="U8" s="524"/>
      <c r="V8" s="531"/>
      <c r="W8" s="323"/>
      <c r="X8" s="323"/>
      <c r="Y8" s="719" t="s">
        <v>901</v>
      </c>
      <c r="Z8" s="241">
        <v>0</v>
      </c>
      <c r="AA8" s="324"/>
      <c r="AK8" s="38"/>
      <c r="AL8" s="195" t="s">
        <v>93</v>
      </c>
      <c r="AM8" s="484">
        <f>市郡別!E11</f>
        <v>0</v>
      </c>
    </row>
    <row r="9" spans="1:39" ht="20.100000000000001" customHeight="1">
      <c r="A9" s="1050"/>
      <c r="B9" s="572"/>
      <c r="C9" s="712" t="s">
        <v>915</v>
      </c>
      <c r="D9" s="655" t="s">
        <v>638</v>
      </c>
      <c r="E9" s="322"/>
      <c r="F9" s="524"/>
      <c r="G9" s="719" t="s">
        <v>897</v>
      </c>
      <c r="H9" s="322">
        <v>360</v>
      </c>
      <c r="I9" s="524"/>
      <c r="J9" s="719" t="s">
        <v>897</v>
      </c>
      <c r="K9" s="322">
        <v>750</v>
      </c>
      <c r="L9" s="524"/>
      <c r="M9" s="719"/>
      <c r="N9" s="322">
        <v>0</v>
      </c>
      <c r="O9" s="524"/>
      <c r="P9" s="531"/>
      <c r="Q9" s="323"/>
      <c r="R9" s="323"/>
      <c r="S9" s="735"/>
      <c r="T9" s="322"/>
      <c r="U9" s="524"/>
      <c r="V9" s="531"/>
      <c r="W9" s="323"/>
      <c r="X9" s="323"/>
      <c r="Y9" s="767" t="s">
        <v>902</v>
      </c>
      <c r="Z9" s="322">
        <v>130</v>
      </c>
      <c r="AA9" s="324"/>
      <c r="AK9" s="38"/>
      <c r="AL9" s="195" t="s">
        <v>262</v>
      </c>
      <c r="AM9" s="484">
        <f>市郡別!E12</f>
        <v>0</v>
      </c>
    </row>
    <row r="10" spans="1:39" ht="20.100000000000001" customHeight="1">
      <c r="A10" s="1050"/>
      <c r="B10" s="572"/>
      <c r="C10" s="712"/>
      <c r="D10" s="564"/>
      <c r="E10" s="322"/>
      <c r="F10" s="524"/>
      <c r="G10" s="719" t="s">
        <v>898</v>
      </c>
      <c r="H10" s="322">
        <v>330</v>
      </c>
      <c r="I10" s="524"/>
      <c r="J10" s="719" t="s">
        <v>899</v>
      </c>
      <c r="K10" s="322">
        <v>470</v>
      </c>
      <c r="L10" s="524"/>
      <c r="M10" s="719"/>
      <c r="N10" s="322">
        <v>0</v>
      </c>
      <c r="O10" s="524"/>
      <c r="P10" s="531"/>
      <c r="Q10" s="323"/>
      <c r="R10" s="323"/>
      <c r="S10" s="719"/>
      <c r="T10" s="322"/>
      <c r="U10" s="524"/>
      <c r="V10" s="531"/>
      <c r="W10" s="323"/>
      <c r="X10" s="323"/>
      <c r="Y10" s="719" t="s">
        <v>903</v>
      </c>
      <c r="Z10" s="322">
        <v>0</v>
      </c>
      <c r="AA10" s="324"/>
      <c r="AK10" s="38"/>
      <c r="AL10" s="195" t="s">
        <v>263</v>
      </c>
      <c r="AM10" s="484">
        <f>市郡別!E13</f>
        <v>0</v>
      </c>
    </row>
    <row r="11" spans="1:39" ht="20.100000000000001" customHeight="1">
      <c r="A11" s="1050"/>
      <c r="B11" s="725"/>
      <c r="C11" s="712" t="s">
        <v>521</v>
      </c>
      <c r="D11" s="655" t="s">
        <v>639</v>
      </c>
      <c r="E11" s="322"/>
      <c r="F11" s="524"/>
      <c r="G11" s="735" t="s">
        <v>1012</v>
      </c>
      <c r="H11" s="322"/>
      <c r="I11" s="524"/>
      <c r="J11" s="719" t="s">
        <v>521</v>
      </c>
      <c r="K11" s="322">
        <v>760</v>
      </c>
      <c r="L11" s="524"/>
      <c r="M11" s="719"/>
      <c r="N11" s="322">
        <v>0</v>
      </c>
      <c r="O11" s="524"/>
      <c r="P11" s="531"/>
      <c r="Q11" s="323"/>
      <c r="R11" s="323"/>
      <c r="S11" s="735"/>
      <c r="T11" s="322"/>
      <c r="U11" s="524"/>
      <c r="V11" s="531"/>
      <c r="W11" s="323"/>
      <c r="X11" s="323"/>
      <c r="Y11" s="719" t="s">
        <v>904</v>
      </c>
      <c r="Z11" s="322">
        <v>0</v>
      </c>
      <c r="AA11" s="324"/>
      <c r="AK11" s="38"/>
      <c r="AL11" s="195" t="s">
        <v>85</v>
      </c>
      <c r="AM11" s="484">
        <f>市郡別!E15</f>
        <v>0</v>
      </c>
    </row>
    <row r="12" spans="1:39" ht="20.100000000000001" customHeight="1">
      <c r="A12" s="1050"/>
      <c r="B12" s="574"/>
      <c r="C12" s="712" t="s">
        <v>916</v>
      </c>
      <c r="D12" s="564" t="s">
        <v>604</v>
      </c>
      <c r="E12" s="322">
        <v>4300</v>
      </c>
      <c r="F12" s="524"/>
      <c r="G12" s="719" t="s">
        <v>604</v>
      </c>
      <c r="H12" s="322">
        <v>320</v>
      </c>
      <c r="I12" s="524"/>
      <c r="J12" s="719" t="s">
        <v>473</v>
      </c>
      <c r="K12" s="322">
        <v>280</v>
      </c>
      <c r="L12" s="524"/>
      <c r="M12" s="719"/>
      <c r="N12" s="322"/>
      <c r="O12" s="524"/>
      <c r="P12" s="531"/>
      <c r="Q12" s="323"/>
      <c r="R12" s="323"/>
      <c r="S12" s="719" t="s">
        <v>613</v>
      </c>
      <c r="T12" s="322"/>
      <c r="U12" s="524"/>
      <c r="V12" s="531"/>
      <c r="W12" s="323"/>
      <c r="X12" s="323"/>
      <c r="Y12" s="719" t="s">
        <v>604</v>
      </c>
      <c r="Z12" s="322">
        <v>60</v>
      </c>
      <c r="AA12" s="324"/>
      <c r="AK12" s="38"/>
      <c r="AL12" s="195" t="s">
        <v>90</v>
      </c>
      <c r="AM12" s="484">
        <f>市郡別!E16</f>
        <v>0</v>
      </c>
    </row>
    <row r="13" spans="1:39" ht="20.100000000000001" customHeight="1">
      <c r="A13" s="1050"/>
      <c r="B13" s="725"/>
      <c r="C13" s="712"/>
      <c r="D13" s="564"/>
      <c r="E13" s="322"/>
      <c r="F13" s="524"/>
      <c r="G13" s="735" t="s">
        <v>1075</v>
      </c>
      <c r="H13" s="322"/>
      <c r="I13" s="524"/>
      <c r="J13" s="719"/>
      <c r="K13" s="322"/>
      <c r="L13" s="524"/>
      <c r="M13" s="719"/>
      <c r="N13" s="322"/>
      <c r="O13" s="524"/>
      <c r="P13" s="531"/>
      <c r="Q13" s="323"/>
      <c r="R13" s="323"/>
      <c r="S13" s="719"/>
      <c r="T13" s="322"/>
      <c r="U13" s="524"/>
      <c r="V13" s="531"/>
      <c r="W13" s="323"/>
      <c r="X13" s="323"/>
      <c r="Y13" s="719"/>
      <c r="Z13" s="322"/>
      <c r="AA13" s="324"/>
      <c r="AK13" s="38"/>
      <c r="AL13" s="195" t="s">
        <v>62</v>
      </c>
      <c r="AM13" s="484">
        <f>市郡別!E17</f>
        <v>0</v>
      </c>
    </row>
    <row r="14" spans="1:39" ht="20.100000000000001" customHeight="1">
      <c r="A14" s="1050"/>
      <c r="B14" s="725"/>
      <c r="C14" s="712" t="s">
        <v>522</v>
      </c>
      <c r="D14" s="564" t="s">
        <v>604</v>
      </c>
      <c r="E14" s="322">
        <v>320</v>
      </c>
      <c r="F14" s="524"/>
      <c r="G14" s="719" t="s">
        <v>604</v>
      </c>
      <c r="H14" s="322">
        <v>30</v>
      </c>
      <c r="I14" s="524"/>
      <c r="J14" s="719"/>
      <c r="K14" s="322"/>
      <c r="L14" s="524"/>
      <c r="M14" s="719"/>
      <c r="N14" s="322"/>
      <c r="O14" s="524"/>
      <c r="P14" s="531"/>
      <c r="Q14" s="323"/>
      <c r="R14" s="323"/>
      <c r="S14" s="719" t="s">
        <v>613</v>
      </c>
      <c r="T14" s="322"/>
      <c r="U14" s="524"/>
      <c r="V14" s="531"/>
      <c r="W14" s="323"/>
      <c r="X14" s="323"/>
      <c r="Y14" s="719" t="s">
        <v>604</v>
      </c>
      <c r="Z14" s="322">
        <v>10</v>
      </c>
      <c r="AA14" s="324"/>
      <c r="AK14" s="38"/>
      <c r="AL14" s="195" t="s">
        <v>63</v>
      </c>
      <c r="AM14" s="484">
        <f>市郡別!E18</f>
        <v>0</v>
      </c>
    </row>
    <row r="15" spans="1:39" ht="20.100000000000001" customHeight="1">
      <c r="A15" s="1050"/>
      <c r="B15" s="362">
        <f>SUM(E8:E15,H8:H15,N8:N15,K8:K15,T8:T15,Z8:Z15)</f>
        <v>13030</v>
      </c>
      <c r="C15" s="713" t="s">
        <v>523</v>
      </c>
      <c r="D15" s="853" t="s">
        <v>1086</v>
      </c>
      <c r="E15" s="326"/>
      <c r="F15" s="525"/>
      <c r="G15" s="720"/>
      <c r="H15" s="326"/>
      <c r="I15" s="525"/>
      <c r="J15" s="720"/>
      <c r="K15" s="326"/>
      <c r="L15" s="525"/>
      <c r="M15" s="720"/>
      <c r="N15" s="326"/>
      <c r="O15" s="525"/>
      <c r="P15" s="532"/>
      <c r="Q15" s="327"/>
      <c r="R15" s="327"/>
      <c r="S15" s="720"/>
      <c r="T15" s="326"/>
      <c r="U15" s="525"/>
      <c r="V15" s="532"/>
      <c r="W15" s="327"/>
      <c r="X15" s="327"/>
      <c r="Y15" s="720"/>
      <c r="Z15" s="326"/>
      <c r="AA15" s="328"/>
      <c r="AK15" s="38"/>
      <c r="AL15" s="195" t="s">
        <v>64</v>
      </c>
      <c r="AM15" s="484">
        <f>市郡別!E20</f>
        <v>0</v>
      </c>
    </row>
    <row r="16" spans="1:39" ht="20.100000000000001" customHeight="1">
      <c r="A16" s="1050"/>
      <c r="B16" s="764" t="s">
        <v>912</v>
      </c>
      <c r="C16" s="558" t="s">
        <v>524</v>
      </c>
      <c r="D16" s="715" t="s">
        <v>604</v>
      </c>
      <c r="E16" s="329">
        <v>210</v>
      </c>
      <c r="F16" s="526"/>
      <c r="G16" s="721" t="s">
        <v>604</v>
      </c>
      <c r="H16" s="329">
        <v>40</v>
      </c>
      <c r="I16" s="526"/>
      <c r="J16" s="721" t="s">
        <v>1056</v>
      </c>
      <c r="K16" s="329"/>
      <c r="L16" s="526"/>
      <c r="M16" s="721"/>
      <c r="N16" s="329"/>
      <c r="O16" s="526"/>
      <c r="P16" s="533"/>
      <c r="Q16" s="330"/>
      <c r="R16" s="330"/>
      <c r="S16" s="721" t="s">
        <v>613</v>
      </c>
      <c r="T16" s="329"/>
      <c r="U16" s="526"/>
      <c r="V16" s="533"/>
      <c r="W16" s="330"/>
      <c r="X16" s="330"/>
      <c r="Y16" s="721"/>
      <c r="Z16" s="329"/>
      <c r="AA16" s="331"/>
      <c r="AK16" s="38"/>
      <c r="AL16" s="195" t="s">
        <v>69</v>
      </c>
      <c r="AM16" s="484">
        <f>市郡別!E21</f>
        <v>0</v>
      </c>
    </row>
    <row r="17" spans="1:39" ht="20.100000000000001" customHeight="1">
      <c r="A17" s="1050"/>
      <c r="B17" s="363">
        <f>SUM(E16:E17,H16:H17,N16:N17,K16:K17,T16:T17,Z16:Z17)</f>
        <v>250</v>
      </c>
      <c r="C17" s="752"/>
      <c r="D17" s="765"/>
      <c r="E17" s="356"/>
      <c r="F17" s="527"/>
      <c r="G17" s="759"/>
      <c r="H17" s="356"/>
      <c r="I17" s="527"/>
      <c r="J17" s="759"/>
      <c r="K17" s="356"/>
      <c r="L17" s="527"/>
      <c r="M17" s="759"/>
      <c r="N17" s="356"/>
      <c r="O17" s="527"/>
      <c r="P17" s="546"/>
      <c r="Q17" s="357"/>
      <c r="R17" s="357"/>
      <c r="S17" s="759"/>
      <c r="T17" s="356"/>
      <c r="U17" s="527"/>
      <c r="V17" s="546"/>
      <c r="W17" s="357"/>
      <c r="X17" s="357"/>
      <c r="Y17" s="759"/>
      <c r="Z17" s="356"/>
      <c r="AA17" s="335"/>
      <c r="AK17" s="38"/>
      <c r="AL17" s="195" t="s">
        <v>66</v>
      </c>
      <c r="AM17" s="484">
        <f>市郡別!E22</f>
        <v>0</v>
      </c>
    </row>
    <row r="18" spans="1:39" ht="20.100000000000001" customHeight="1">
      <c r="A18" s="1050"/>
      <c r="B18" s="764" t="s">
        <v>913</v>
      </c>
      <c r="C18" s="558" t="s">
        <v>525</v>
      </c>
      <c r="D18" s="715" t="s">
        <v>604</v>
      </c>
      <c r="E18" s="329">
        <v>300</v>
      </c>
      <c r="F18" s="526"/>
      <c r="G18" s="721" t="s">
        <v>604</v>
      </c>
      <c r="H18" s="329">
        <v>50</v>
      </c>
      <c r="I18" s="526"/>
      <c r="J18" s="721" t="s">
        <v>900</v>
      </c>
      <c r="K18" s="329">
        <v>90</v>
      </c>
      <c r="L18" s="526"/>
      <c r="M18" s="721"/>
      <c r="N18" s="329">
        <v>0</v>
      </c>
      <c r="O18" s="526"/>
      <c r="P18" s="533"/>
      <c r="Q18" s="330"/>
      <c r="R18" s="330"/>
      <c r="S18" s="721" t="s">
        <v>613</v>
      </c>
      <c r="T18" s="329"/>
      <c r="U18" s="526"/>
      <c r="V18" s="533"/>
      <c r="W18" s="330"/>
      <c r="X18" s="330"/>
      <c r="Y18" s="721"/>
      <c r="Z18" s="329"/>
      <c r="AA18" s="331"/>
      <c r="AK18" s="38"/>
      <c r="AL18" s="198" t="s">
        <v>65</v>
      </c>
      <c r="AM18" s="484">
        <f>市郡別!E23</f>
        <v>0</v>
      </c>
    </row>
    <row r="19" spans="1:39" ht="20.100000000000001" customHeight="1" thickBot="1">
      <c r="A19" s="1050"/>
      <c r="B19" s="364">
        <f>SUM(E18:E19,H18:H19,N18:N19,K18:K19,T18:T19,Z18:Z19)</f>
        <v>440</v>
      </c>
      <c r="C19" s="756"/>
      <c r="D19" s="757"/>
      <c r="E19" s="361"/>
      <c r="F19" s="529"/>
      <c r="G19" s="760"/>
      <c r="H19" s="361"/>
      <c r="I19" s="529"/>
      <c r="J19" s="760"/>
      <c r="K19" s="361"/>
      <c r="L19" s="529"/>
      <c r="M19" s="760"/>
      <c r="N19" s="361"/>
      <c r="O19" s="529"/>
      <c r="P19" s="547"/>
      <c r="Q19" s="347"/>
      <c r="R19" s="347"/>
      <c r="S19" s="760"/>
      <c r="T19" s="361"/>
      <c r="U19" s="529"/>
      <c r="V19" s="547"/>
      <c r="W19" s="347"/>
      <c r="X19" s="347"/>
      <c r="Y19" s="760"/>
      <c r="Z19" s="361"/>
      <c r="AA19" s="342"/>
      <c r="AK19" s="38"/>
      <c r="AL19" s="196" t="s">
        <v>94</v>
      </c>
      <c r="AM19" s="484">
        <f>市郡別!E24</f>
        <v>0</v>
      </c>
    </row>
    <row r="20" spans="1:39" ht="20.100000000000001" customHeight="1" thickTop="1">
      <c r="A20" s="1050"/>
      <c r="B20" s="575" t="s">
        <v>914</v>
      </c>
      <c r="C20" s="254">
        <f>SUM(E21,H21,N21,K21,T21,Z21,AC22)</f>
        <v>13720</v>
      </c>
      <c r="D20" s="257"/>
      <c r="E20" s="282"/>
      <c r="F20" s="501"/>
      <c r="G20" s="494"/>
      <c r="H20" s="282"/>
      <c r="I20" s="501"/>
      <c r="J20" s="494"/>
      <c r="K20" s="282"/>
      <c r="L20" s="501"/>
      <c r="M20" s="494"/>
      <c r="N20" s="282"/>
      <c r="O20" s="501"/>
      <c r="P20" s="515"/>
      <c r="Q20" s="304"/>
      <c r="R20" s="304"/>
      <c r="S20" s="494"/>
      <c r="T20" s="282"/>
      <c r="U20" s="501"/>
      <c r="V20" s="515"/>
      <c r="W20" s="304"/>
      <c r="X20" s="304"/>
      <c r="Y20" s="494"/>
      <c r="Z20" s="282"/>
      <c r="AA20" s="285"/>
      <c r="AK20" s="38"/>
      <c r="AL20" s="196" t="s">
        <v>89</v>
      </c>
      <c r="AM20" s="484">
        <f>市郡別!E25</f>
        <v>0</v>
      </c>
    </row>
    <row r="21" spans="1:39" ht="20.100000000000001" customHeight="1" thickBot="1">
      <c r="A21" s="1051"/>
      <c r="B21" s="576" t="s">
        <v>695</v>
      </c>
      <c r="C21" s="259">
        <f>SUM(F21,I21,O21,L21,U21,AA21,AD22)</f>
        <v>0</v>
      </c>
      <c r="D21" s="286"/>
      <c r="E21" s="287">
        <f>SUM(E8:E19)</f>
        <v>8990</v>
      </c>
      <c r="F21" s="493">
        <f>SUM(F8:F19)</f>
        <v>0</v>
      </c>
      <c r="G21" s="503"/>
      <c r="H21" s="287">
        <f>SUM(H8:H19)</f>
        <v>1400</v>
      </c>
      <c r="I21" s="493">
        <f>SUM(I8:I19)</f>
        <v>0</v>
      </c>
      <c r="J21" s="503"/>
      <c r="K21" s="287">
        <f>SUM(K8:K19)</f>
        <v>2980</v>
      </c>
      <c r="L21" s="493">
        <f>SUM(L8:L19)</f>
        <v>0</v>
      </c>
      <c r="M21" s="503"/>
      <c r="N21" s="287">
        <f>SUM(N8:N19)</f>
        <v>0</v>
      </c>
      <c r="O21" s="493">
        <f>SUM(O8:O19)</f>
        <v>0</v>
      </c>
      <c r="P21" s="518"/>
      <c r="Q21" s="310"/>
      <c r="R21" s="310"/>
      <c r="S21" s="503"/>
      <c r="T21" s="287">
        <f>SUM(T8:T19)</f>
        <v>150</v>
      </c>
      <c r="U21" s="493">
        <f>SUM(U8:U19)</f>
        <v>0</v>
      </c>
      <c r="V21" s="518"/>
      <c r="W21" s="310"/>
      <c r="X21" s="310"/>
      <c r="Y21" s="503"/>
      <c r="Z21" s="287">
        <f>SUM(Z8:Z19)</f>
        <v>200</v>
      </c>
      <c r="AA21" s="264">
        <f>SUM(AA8:AA19)</f>
        <v>0</v>
      </c>
      <c r="AK21" s="38"/>
      <c r="AL21" s="395" t="s">
        <v>97</v>
      </c>
      <c r="AM21" s="484">
        <f>市郡別!E29</f>
        <v>0</v>
      </c>
    </row>
    <row r="22" spans="1:39" ht="20.100000000000001" customHeight="1" thickBot="1">
      <c r="A22" s="234"/>
      <c r="B22" s="235"/>
      <c r="C22" s="235"/>
      <c r="D22" s="255"/>
      <c r="E22" s="222"/>
      <c r="F22" s="222"/>
      <c r="G22" s="255"/>
      <c r="H22" s="222"/>
      <c r="I22" s="843"/>
      <c r="J22" s="36"/>
      <c r="K22" s="44"/>
      <c r="L22" s="36"/>
      <c r="M22" s="843" t="s">
        <v>1076</v>
      </c>
      <c r="N22" s="44"/>
      <c r="O22" s="843"/>
      <c r="P22" s="843"/>
      <c r="Q22" s="348"/>
      <c r="R22" s="348"/>
      <c r="S22" s="255"/>
      <c r="T22" s="222"/>
      <c r="U22" s="222"/>
      <c r="V22" s="348"/>
      <c r="W22" s="348"/>
      <c r="X22" s="348"/>
      <c r="Y22" s="255"/>
      <c r="Z22" s="222"/>
      <c r="AA22" s="222"/>
      <c r="AK22" s="38"/>
      <c r="AL22" s="395" t="s">
        <v>98</v>
      </c>
      <c r="AM22" s="484">
        <f>市郡別!E30</f>
        <v>0</v>
      </c>
    </row>
    <row r="23" spans="1:39" ht="20.100000000000001" customHeight="1">
      <c r="A23" s="1049" t="s">
        <v>89</v>
      </c>
      <c r="B23" s="577" t="s">
        <v>918</v>
      </c>
      <c r="C23" s="768" t="s">
        <v>907</v>
      </c>
      <c r="D23" s="769" t="s">
        <v>604</v>
      </c>
      <c r="E23" s="349">
        <v>460</v>
      </c>
      <c r="F23" s="542"/>
      <c r="G23" s="746" t="s">
        <v>605</v>
      </c>
      <c r="H23" s="349">
        <v>140</v>
      </c>
      <c r="I23" s="542"/>
      <c r="J23" s="746" t="s">
        <v>907</v>
      </c>
      <c r="K23" s="349">
        <v>520</v>
      </c>
      <c r="L23" s="542"/>
      <c r="M23" s="746"/>
      <c r="N23" s="349"/>
      <c r="O23" s="542"/>
      <c r="P23" s="543"/>
      <c r="Q23" s="350"/>
      <c r="R23" s="350"/>
      <c r="S23" s="746" t="s">
        <v>1056</v>
      </c>
      <c r="T23" s="349"/>
      <c r="U23" s="542"/>
      <c r="V23" s="543"/>
      <c r="W23" s="350"/>
      <c r="X23" s="350"/>
      <c r="Y23" s="746" t="s">
        <v>604</v>
      </c>
      <c r="Z23" s="349">
        <v>20</v>
      </c>
      <c r="AA23" s="351"/>
      <c r="AK23" s="38"/>
      <c r="AL23" s="195" t="s">
        <v>161</v>
      </c>
      <c r="AM23" s="484">
        <f>市郡別!E31</f>
        <v>0</v>
      </c>
    </row>
    <row r="24" spans="1:39" ht="20.100000000000001" customHeight="1">
      <c r="A24" s="1052"/>
      <c r="B24" s="726"/>
      <c r="C24" s="560" t="s">
        <v>526</v>
      </c>
      <c r="D24" s="564" t="s">
        <v>604</v>
      </c>
      <c r="E24" s="322">
        <v>450</v>
      </c>
      <c r="F24" s="524"/>
      <c r="G24" s="719" t="s">
        <v>526</v>
      </c>
      <c r="H24" s="322">
        <v>100</v>
      </c>
      <c r="I24" s="524"/>
      <c r="J24" s="719" t="s">
        <v>908</v>
      </c>
      <c r="K24" s="322">
        <v>130</v>
      </c>
      <c r="L24" s="524"/>
      <c r="M24" s="719"/>
      <c r="N24" s="322"/>
      <c r="O24" s="524"/>
      <c r="P24" s="531"/>
      <c r="Q24" s="323"/>
      <c r="R24" s="323"/>
      <c r="S24" s="719" t="s">
        <v>1063</v>
      </c>
      <c r="T24" s="322"/>
      <c r="U24" s="524"/>
      <c r="V24" s="531"/>
      <c r="W24" s="323"/>
      <c r="X24" s="323"/>
      <c r="Y24" s="719" t="s">
        <v>604</v>
      </c>
      <c r="Z24" s="322">
        <v>10</v>
      </c>
      <c r="AA24" s="324"/>
      <c r="AK24" s="38"/>
      <c r="AL24" s="195" t="s">
        <v>162</v>
      </c>
      <c r="AM24" s="484">
        <f>市郡別!E32</f>
        <v>0</v>
      </c>
    </row>
    <row r="25" spans="1:39" ht="20.100000000000001" customHeight="1">
      <c r="A25" s="1052"/>
      <c r="B25" s="355">
        <f>SUM(E23:E25,H23:H25,N23:N25,K23:K25,T23:T25,Z23:Z25)</f>
        <v>2010</v>
      </c>
      <c r="C25" s="770" t="s">
        <v>905</v>
      </c>
      <c r="D25" s="717"/>
      <c r="E25" s="333"/>
      <c r="F25" s="527"/>
      <c r="G25" s="723" t="s">
        <v>1062</v>
      </c>
      <c r="H25" s="333">
        <v>30</v>
      </c>
      <c r="I25" s="527"/>
      <c r="J25" s="722" t="s">
        <v>909</v>
      </c>
      <c r="K25" s="333">
        <v>150</v>
      </c>
      <c r="L25" s="527"/>
      <c r="M25" s="719"/>
      <c r="N25" s="333"/>
      <c r="O25" s="527"/>
      <c r="P25" s="534"/>
      <c r="Q25" s="334"/>
      <c r="R25" s="334"/>
      <c r="S25" s="722"/>
      <c r="T25" s="333"/>
      <c r="U25" s="527"/>
      <c r="V25" s="534"/>
      <c r="W25" s="334"/>
      <c r="X25" s="334"/>
      <c r="Y25" s="722"/>
      <c r="Z25" s="333"/>
      <c r="AA25" s="335"/>
      <c r="AK25" s="38"/>
      <c r="AL25" s="195" t="s">
        <v>163</v>
      </c>
      <c r="AM25" s="484">
        <f>市郡別!E33</f>
        <v>0</v>
      </c>
    </row>
    <row r="26" spans="1:39" ht="20.100000000000001" customHeight="1">
      <c r="A26" s="1052"/>
      <c r="B26" s="726" t="s">
        <v>919</v>
      </c>
      <c r="C26" s="558" t="s">
        <v>527</v>
      </c>
      <c r="D26" s="715" t="s">
        <v>604</v>
      </c>
      <c r="E26" s="329">
        <v>210</v>
      </c>
      <c r="F26" s="526"/>
      <c r="G26" s="721" t="s">
        <v>605</v>
      </c>
      <c r="H26" s="329">
        <v>90</v>
      </c>
      <c r="I26" s="526"/>
      <c r="J26" s="721" t="s">
        <v>1056</v>
      </c>
      <c r="K26" s="329"/>
      <c r="L26" s="526"/>
      <c r="M26" s="721"/>
      <c r="N26" s="329"/>
      <c r="O26" s="526"/>
      <c r="P26" s="533"/>
      <c r="Q26" s="330"/>
      <c r="R26" s="330"/>
      <c r="S26" s="721" t="s">
        <v>1056</v>
      </c>
      <c r="T26" s="329"/>
      <c r="U26" s="526"/>
      <c r="V26" s="533"/>
      <c r="W26" s="330"/>
      <c r="X26" s="330"/>
      <c r="Y26" s="721" t="s">
        <v>604</v>
      </c>
      <c r="Z26" s="329">
        <v>10</v>
      </c>
      <c r="AA26" s="331"/>
      <c r="AK26" s="38"/>
      <c r="AL26" s="195" t="s">
        <v>164</v>
      </c>
      <c r="AM26" s="484">
        <f>市郡別!E34</f>
        <v>0</v>
      </c>
    </row>
    <row r="27" spans="1:39" ht="20.100000000000001" customHeight="1">
      <c r="A27" s="1052"/>
      <c r="B27" s="726"/>
      <c r="C27" s="560" t="s">
        <v>922</v>
      </c>
      <c r="D27" s="564" t="s">
        <v>604</v>
      </c>
      <c r="E27" s="322">
        <v>350</v>
      </c>
      <c r="F27" s="524"/>
      <c r="G27" s="719" t="s">
        <v>1096</v>
      </c>
      <c r="H27" s="322">
        <v>220</v>
      </c>
      <c r="I27" s="524"/>
      <c r="J27" s="719" t="s">
        <v>604</v>
      </c>
      <c r="K27" s="322">
        <v>90</v>
      </c>
      <c r="L27" s="524"/>
      <c r="M27" s="719"/>
      <c r="N27" s="322"/>
      <c r="O27" s="524"/>
      <c r="P27" s="531"/>
      <c r="Q27" s="323"/>
      <c r="R27" s="323"/>
      <c r="S27" s="719" t="s">
        <v>1097</v>
      </c>
      <c r="T27" s="322"/>
      <c r="U27" s="524"/>
      <c r="V27" s="531"/>
      <c r="W27" s="323"/>
      <c r="X27" s="323"/>
      <c r="Y27" s="719" t="s">
        <v>1097</v>
      </c>
      <c r="Z27" s="322">
        <v>20</v>
      </c>
      <c r="AA27" s="324"/>
      <c r="AK27" s="38"/>
      <c r="AL27" s="395" t="s">
        <v>264</v>
      </c>
      <c r="AM27" s="484">
        <f>鳥取1!C32</f>
        <v>0</v>
      </c>
    </row>
    <row r="28" spans="1:39" ht="20.100000000000001" customHeight="1">
      <c r="A28" s="1052"/>
      <c r="B28" s="355">
        <f>SUM(E26:E28,H26:H28,N26:N28,K26:K28,T26:T28,Z26:Z28)</f>
        <v>1260</v>
      </c>
      <c r="C28" s="755" t="s">
        <v>910</v>
      </c>
      <c r="D28" s="717"/>
      <c r="E28" s="333"/>
      <c r="F28" s="537"/>
      <c r="G28" s="722" t="s">
        <v>906</v>
      </c>
      <c r="H28" s="333">
        <v>200</v>
      </c>
      <c r="I28" s="537"/>
      <c r="J28" s="722" t="s">
        <v>910</v>
      </c>
      <c r="K28" s="333">
        <v>70</v>
      </c>
      <c r="L28" s="537"/>
      <c r="M28" s="722"/>
      <c r="N28" s="333"/>
      <c r="O28" s="537"/>
      <c r="P28" s="534"/>
      <c r="Q28" s="334"/>
      <c r="R28" s="334"/>
      <c r="S28" s="722" t="s">
        <v>911</v>
      </c>
      <c r="T28" s="333"/>
      <c r="U28" s="537"/>
      <c r="V28" s="534"/>
      <c r="W28" s="334"/>
      <c r="X28" s="334"/>
      <c r="Y28" s="722"/>
      <c r="Z28" s="333"/>
      <c r="AA28" s="343"/>
      <c r="AK28" s="38"/>
      <c r="AL28" s="395" t="s">
        <v>265</v>
      </c>
      <c r="AM28" s="484">
        <f>鳥取2・八頭・岩美!C23</f>
        <v>0</v>
      </c>
    </row>
    <row r="29" spans="1:39" ht="20.100000000000001" customHeight="1">
      <c r="A29" s="1052"/>
      <c r="B29" s="575" t="s">
        <v>920</v>
      </c>
      <c r="C29" s="254">
        <f>SUM(E30,H30,N30,K30,T30,Z30,AC31)</f>
        <v>3270</v>
      </c>
      <c r="D29" s="257"/>
      <c r="E29" s="282"/>
      <c r="F29" s="501"/>
      <c r="G29" s="494"/>
      <c r="H29" s="282"/>
      <c r="I29" s="501"/>
      <c r="J29" s="494"/>
      <c r="K29" s="282"/>
      <c r="L29" s="501"/>
      <c r="M29" s="494"/>
      <c r="N29" s="282"/>
      <c r="O29" s="501"/>
      <c r="P29" s="515"/>
      <c r="Q29" s="304"/>
      <c r="R29" s="304"/>
      <c r="S29" s="494"/>
      <c r="T29" s="282"/>
      <c r="U29" s="501"/>
      <c r="V29" s="515"/>
      <c r="W29" s="304"/>
      <c r="X29" s="304"/>
      <c r="Y29" s="494"/>
      <c r="Z29" s="282"/>
      <c r="AA29" s="285"/>
      <c r="AK29" s="38"/>
      <c r="AL29" s="395" t="s">
        <v>95</v>
      </c>
      <c r="AM29" s="484">
        <f>市郡別!E36</f>
        <v>0</v>
      </c>
    </row>
    <row r="30" spans="1:39" ht="20.100000000000001" customHeight="1" thickBot="1">
      <c r="A30" s="1053"/>
      <c r="B30" s="576" t="s">
        <v>695</v>
      </c>
      <c r="C30" s="259">
        <f>SUM(F30,I30,O30,L30,U30,AA30,AD31)</f>
        <v>0</v>
      </c>
      <c r="D30" s="286"/>
      <c r="E30" s="287">
        <f>SUM(E23:E28)</f>
        <v>1470</v>
      </c>
      <c r="F30" s="493">
        <f>SUM(F23:F28)</f>
        <v>0</v>
      </c>
      <c r="G30" s="503"/>
      <c r="H30" s="287">
        <f>SUM(H23:H28)</f>
        <v>780</v>
      </c>
      <c r="I30" s="493">
        <f>SUM(I23:I28)</f>
        <v>0</v>
      </c>
      <c r="J30" s="503"/>
      <c r="K30" s="287">
        <f>SUM(K23:K28)</f>
        <v>960</v>
      </c>
      <c r="L30" s="493">
        <f>SUM(L23:L28)</f>
        <v>0</v>
      </c>
      <c r="M30" s="503"/>
      <c r="N30" s="287">
        <f>SUM(N23:N28)</f>
        <v>0</v>
      </c>
      <c r="O30" s="493">
        <f>SUM(O23:O28)</f>
        <v>0</v>
      </c>
      <c r="P30" s="518"/>
      <c r="Q30" s="310"/>
      <c r="R30" s="310"/>
      <c r="S30" s="503"/>
      <c r="T30" s="287">
        <f>SUM(T23:T28)</f>
        <v>0</v>
      </c>
      <c r="U30" s="493">
        <f>SUM(U23:U28)</f>
        <v>0</v>
      </c>
      <c r="V30" s="518"/>
      <c r="W30" s="310"/>
      <c r="X30" s="310"/>
      <c r="Y30" s="503"/>
      <c r="Z30" s="287">
        <f>SUM(Z23:Z28)</f>
        <v>60</v>
      </c>
      <c r="AA30" s="264">
        <f>SUM(AA23:AA28)</f>
        <v>0</v>
      </c>
      <c r="AK30" s="38"/>
      <c r="AL30" s="395" t="s">
        <v>96</v>
      </c>
      <c r="AM30" s="484">
        <f>市郡別!E37</f>
        <v>0</v>
      </c>
    </row>
    <row r="31" spans="1:39" ht="20.100000000000001" customHeight="1" thickBot="1">
      <c r="A31" s="234"/>
      <c r="B31" s="234"/>
      <c r="C31" s="367"/>
      <c r="D31" s="368"/>
      <c r="E31" s="304"/>
      <c r="F31" s="304"/>
      <c r="G31" s="368"/>
      <c r="H31" s="304"/>
      <c r="I31" s="843"/>
      <c r="J31" s="36"/>
      <c r="K31" s="44"/>
      <c r="L31" s="36"/>
      <c r="M31" s="843" t="s">
        <v>1076</v>
      </c>
      <c r="N31" s="44"/>
      <c r="O31" s="843"/>
      <c r="P31" s="304"/>
      <c r="Q31" s="304"/>
      <c r="R31" s="304"/>
      <c r="S31" s="368"/>
      <c r="T31" s="304"/>
      <c r="U31" s="304"/>
      <c r="V31" s="304"/>
      <c r="W31" s="304"/>
      <c r="X31" s="304"/>
      <c r="Y31" s="368"/>
      <c r="Z31" s="304"/>
      <c r="AA31" s="304"/>
      <c r="AB31" s="36"/>
      <c r="AC31" s="36"/>
      <c r="AD31" s="36"/>
      <c r="AE31" s="36"/>
      <c r="AF31" s="36"/>
      <c r="AG31" s="36"/>
      <c r="AH31" s="36"/>
      <c r="AI31" s="36"/>
      <c r="AJ31" s="36"/>
      <c r="AK31" s="38"/>
      <c r="AL31" s="195" t="s">
        <v>91</v>
      </c>
      <c r="AM31" s="484">
        <f>市郡別!E40</f>
        <v>0</v>
      </c>
    </row>
    <row r="32" spans="1:39" ht="20.100000000000001" customHeight="1" thickBot="1">
      <c r="A32" s="234"/>
      <c r="B32" s="470" t="s">
        <v>618</v>
      </c>
      <c r="C32" s="235"/>
      <c r="D32" s="369" t="s">
        <v>304</v>
      </c>
      <c r="E32" s="370"/>
      <c r="F32" s="370"/>
      <c r="G32" s="371" t="s">
        <v>305</v>
      </c>
      <c r="H32" s="240"/>
      <c r="I32" s="240"/>
      <c r="J32" s="239" t="s">
        <v>306</v>
      </c>
      <c r="K32" s="240"/>
      <c r="L32" s="240"/>
      <c r="M32" s="239" t="s">
        <v>307</v>
      </c>
      <c r="N32" s="240"/>
      <c r="O32" s="240"/>
      <c r="P32" s="239"/>
      <c r="Q32" s="240"/>
      <c r="R32" s="240"/>
      <c r="S32" s="845" t="s">
        <v>152</v>
      </c>
      <c r="T32" s="240"/>
      <c r="U32" s="240"/>
      <c r="V32" s="239"/>
      <c r="W32" s="240"/>
      <c r="X32" s="240"/>
      <c r="Y32" s="239" t="s">
        <v>308</v>
      </c>
      <c r="Z32" s="240"/>
      <c r="AA32" s="275"/>
      <c r="AB32" s="36"/>
      <c r="AC32" s="36"/>
      <c r="AD32" s="36"/>
      <c r="AE32" s="36"/>
      <c r="AF32" s="36"/>
      <c r="AG32" s="36"/>
      <c r="AH32" s="36"/>
      <c r="AI32" s="36"/>
      <c r="AJ32" s="36"/>
      <c r="AK32" s="38"/>
      <c r="AL32" s="196" t="s">
        <v>92</v>
      </c>
      <c r="AM32" s="484">
        <f>市郡別!E41</f>
        <v>0</v>
      </c>
    </row>
    <row r="33" spans="1:38" ht="20.100000000000001" customHeight="1">
      <c r="A33" s="1049" t="s">
        <v>917</v>
      </c>
      <c r="B33" s="577" t="s">
        <v>661</v>
      </c>
      <c r="C33" s="768" t="s">
        <v>528</v>
      </c>
      <c r="D33" s="743"/>
      <c r="E33" s="349">
        <v>90</v>
      </c>
      <c r="F33" s="542"/>
      <c r="G33" s="746"/>
      <c r="H33" s="349"/>
      <c r="I33" s="542"/>
      <c r="J33" s="746" t="s">
        <v>528</v>
      </c>
      <c r="K33" s="349">
        <v>210</v>
      </c>
      <c r="L33" s="542"/>
      <c r="M33" s="746"/>
      <c r="N33" s="349"/>
      <c r="O33" s="542"/>
      <c r="P33" s="543"/>
      <c r="Q33" s="350"/>
      <c r="R33" s="350"/>
      <c r="S33" s="746"/>
      <c r="T33" s="349"/>
      <c r="U33" s="542"/>
      <c r="V33" s="543"/>
      <c r="W33" s="350"/>
      <c r="X33" s="350"/>
      <c r="Y33" s="746"/>
      <c r="Z33" s="349"/>
      <c r="AA33" s="351"/>
      <c r="AB33" s="170" t="s">
        <v>1099</v>
      </c>
      <c r="AC33" s="36"/>
      <c r="AD33" s="36"/>
      <c r="AE33" s="36"/>
      <c r="AF33" s="36"/>
      <c r="AG33" s="36"/>
      <c r="AH33" s="36"/>
      <c r="AI33" s="36"/>
      <c r="AJ33" s="36"/>
      <c r="AK33" s="36"/>
      <c r="AL33" s="32"/>
    </row>
    <row r="34" spans="1:38" ht="20.100000000000001" customHeight="1">
      <c r="A34" s="1052"/>
      <c r="B34" s="372">
        <f>SUM(E33:E34,H33:H34,N33:N34,K33:K34,T33:T34,Z33:Z34)</f>
        <v>410</v>
      </c>
      <c r="C34" s="771" t="s">
        <v>529</v>
      </c>
      <c r="D34" s="772"/>
      <c r="E34" s="373">
        <v>50</v>
      </c>
      <c r="F34" s="549"/>
      <c r="G34" s="775"/>
      <c r="H34" s="373"/>
      <c r="I34" s="549"/>
      <c r="J34" s="775"/>
      <c r="K34" s="373"/>
      <c r="L34" s="549"/>
      <c r="M34" s="775"/>
      <c r="N34" s="373"/>
      <c r="O34" s="549"/>
      <c r="P34" s="548"/>
      <c r="Q34" s="348"/>
      <c r="R34" s="348"/>
      <c r="S34" s="775" t="s">
        <v>529</v>
      </c>
      <c r="T34" s="373">
        <v>60</v>
      </c>
      <c r="U34" s="549"/>
      <c r="V34" s="548"/>
      <c r="W34" s="348"/>
      <c r="X34" s="348"/>
      <c r="Y34" s="775"/>
      <c r="Z34" s="373"/>
      <c r="AA34" s="374"/>
      <c r="AK34" s="36"/>
    </row>
    <row r="35" spans="1:38" ht="20.100000000000001" customHeight="1">
      <c r="A35" s="1052"/>
      <c r="B35" s="764" t="s">
        <v>662</v>
      </c>
      <c r="C35" s="558" t="s">
        <v>456</v>
      </c>
      <c r="D35" s="773"/>
      <c r="E35" s="329">
        <v>60</v>
      </c>
      <c r="F35" s="526"/>
      <c r="G35" s="721" t="s">
        <v>456</v>
      </c>
      <c r="H35" s="329">
        <v>70</v>
      </c>
      <c r="I35" s="526"/>
      <c r="J35" s="721" t="s">
        <v>456</v>
      </c>
      <c r="K35" s="329">
        <v>90</v>
      </c>
      <c r="L35" s="526"/>
      <c r="M35" s="721"/>
      <c r="N35" s="329"/>
      <c r="O35" s="526"/>
      <c r="P35" s="533"/>
      <c r="Q35" s="330"/>
      <c r="R35" s="330"/>
      <c r="S35" s="721" t="s">
        <v>456</v>
      </c>
      <c r="T35" s="329">
        <v>50</v>
      </c>
      <c r="U35" s="526"/>
      <c r="V35" s="533"/>
      <c r="W35" s="330"/>
      <c r="X35" s="330"/>
      <c r="Y35" s="721"/>
      <c r="Z35" s="329"/>
      <c r="AA35" s="331"/>
    </row>
    <row r="36" spans="1:38" ht="20.100000000000001" customHeight="1" thickBot="1">
      <c r="A36" s="1052"/>
      <c r="B36" s="375">
        <f>SUM(E35:E36,H35:H36,N35:N36,K35:K36,T35:T36,Z35:Z36)</f>
        <v>390</v>
      </c>
      <c r="C36" s="756" t="s">
        <v>530</v>
      </c>
      <c r="D36" s="774"/>
      <c r="E36" s="361">
        <v>60</v>
      </c>
      <c r="F36" s="529"/>
      <c r="G36" s="760"/>
      <c r="H36" s="361"/>
      <c r="I36" s="529"/>
      <c r="J36" s="760"/>
      <c r="K36" s="361"/>
      <c r="L36" s="529"/>
      <c r="M36" s="760"/>
      <c r="N36" s="361"/>
      <c r="O36" s="529"/>
      <c r="P36" s="547"/>
      <c r="Q36" s="347"/>
      <c r="R36" s="347"/>
      <c r="S36" s="760" t="s">
        <v>530</v>
      </c>
      <c r="T36" s="361">
        <v>60</v>
      </c>
      <c r="U36" s="529"/>
      <c r="V36" s="547"/>
      <c r="W36" s="347"/>
      <c r="X36" s="347"/>
      <c r="Y36" s="760"/>
      <c r="Z36" s="361"/>
      <c r="AA36" s="342"/>
    </row>
    <row r="37" spans="1:38" ht="20.100000000000001" customHeight="1" thickTop="1">
      <c r="A37" s="1052"/>
      <c r="B37" s="575" t="s">
        <v>921</v>
      </c>
      <c r="C37" s="254">
        <f>SUM(E38,H38,N38,K38,T38,Z38,AC39)</f>
        <v>800</v>
      </c>
      <c r="D37" s="257"/>
      <c r="E37" s="282"/>
      <c r="F37" s="501"/>
      <c r="G37" s="494"/>
      <c r="H37" s="282"/>
      <c r="I37" s="501"/>
      <c r="J37" s="494"/>
      <c r="K37" s="282"/>
      <c r="L37" s="501"/>
      <c r="M37" s="494"/>
      <c r="N37" s="282"/>
      <c r="O37" s="501"/>
      <c r="P37" s="515"/>
      <c r="Q37" s="304"/>
      <c r="R37" s="304"/>
      <c r="S37" s="494"/>
      <c r="T37" s="282"/>
      <c r="U37" s="501"/>
      <c r="V37" s="515"/>
      <c r="W37" s="304"/>
      <c r="X37" s="304"/>
      <c r="Y37" s="494"/>
      <c r="Z37" s="282"/>
      <c r="AA37" s="285"/>
      <c r="AL37" s="67"/>
    </row>
    <row r="38" spans="1:38" ht="20.100000000000001" customHeight="1" thickBot="1">
      <c r="A38" s="1053"/>
      <c r="B38" s="576" t="s">
        <v>695</v>
      </c>
      <c r="C38" s="259">
        <f>SUM(F38,I38,O38,L38,U38,AA38,AD39)</f>
        <v>0</v>
      </c>
      <c r="D38" s="286"/>
      <c r="E38" s="287">
        <f>SUM(E33:E36)</f>
        <v>260</v>
      </c>
      <c r="F38" s="493">
        <f>SUM(F33:F36)</f>
        <v>0</v>
      </c>
      <c r="G38" s="503"/>
      <c r="H38" s="287">
        <f>SUM(H33:H36)</f>
        <v>70</v>
      </c>
      <c r="I38" s="493">
        <f>SUM(I33:I36)</f>
        <v>0</v>
      </c>
      <c r="J38" s="503"/>
      <c r="K38" s="287">
        <f>SUM(K33:K36)</f>
        <v>300</v>
      </c>
      <c r="L38" s="493">
        <f>SUM(L33:L36)</f>
        <v>0</v>
      </c>
      <c r="M38" s="503"/>
      <c r="N38" s="287"/>
      <c r="O38" s="493">
        <f>SUM(O33:O36)</f>
        <v>0</v>
      </c>
      <c r="P38" s="518"/>
      <c r="Q38" s="310"/>
      <c r="R38" s="310"/>
      <c r="S38" s="503"/>
      <c r="T38" s="287">
        <f>SUM(T33:T36)</f>
        <v>170</v>
      </c>
      <c r="U38" s="493">
        <f>SUM(U33:U36)</f>
        <v>0</v>
      </c>
      <c r="V38" s="518"/>
      <c r="W38" s="310"/>
      <c r="X38" s="310"/>
      <c r="Y38" s="503">
        <f>SUM(Y33:Y36)</f>
        <v>0</v>
      </c>
      <c r="Z38" s="287">
        <f>SUM(Z33:Z36)</f>
        <v>0</v>
      </c>
      <c r="AA38" s="264"/>
    </row>
    <row r="39" spans="1:38" ht="20.100000000000001" customHeight="1">
      <c r="B39" s="35"/>
      <c r="C39" s="35"/>
      <c r="D39" s="37"/>
      <c r="E39" s="36"/>
      <c r="F39" s="36"/>
      <c r="G39" s="37"/>
      <c r="H39" s="36"/>
      <c r="I39" s="36"/>
      <c r="J39" s="37"/>
      <c r="K39" s="36"/>
      <c r="L39" s="36"/>
      <c r="M39" s="37"/>
      <c r="N39" s="36"/>
      <c r="O39" s="36"/>
      <c r="P39" s="36"/>
      <c r="Q39" s="36"/>
      <c r="R39" s="36"/>
      <c r="S39" s="37"/>
      <c r="T39" s="36"/>
      <c r="U39" s="36"/>
      <c r="V39" s="36"/>
      <c r="W39" s="36"/>
      <c r="X39" s="36"/>
      <c r="Y39" s="37"/>
      <c r="Z39" s="36"/>
      <c r="AA39" s="36"/>
    </row>
    <row r="40" spans="1:38" ht="20.100000000000001" customHeight="1">
      <c r="A40" s="462"/>
      <c r="B40" s="135" t="s">
        <v>641</v>
      </c>
      <c r="C40" s="51"/>
      <c r="AB40" s="37"/>
      <c r="AC40" s="37"/>
      <c r="AD40" s="37"/>
      <c r="AE40" s="37"/>
      <c r="AF40" s="37"/>
      <c r="AG40" s="37"/>
      <c r="AH40" s="37"/>
      <c r="AI40" s="37"/>
      <c r="AJ40" s="37"/>
    </row>
    <row r="41" spans="1:38">
      <c r="B41" s="48"/>
      <c r="T41" s="43"/>
      <c r="U41" s="62"/>
      <c r="V41" s="62"/>
      <c r="W41" s="62"/>
      <c r="X41" s="62"/>
      <c r="Y41" s="62"/>
      <c r="Z41" s="62"/>
      <c r="AA41" s="62"/>
    </row>
    <row r="42" spans="1:38" ht="18.75">
      <c r="A42" s="462"/>
      <c r="B42" s="440" t="s">
        <v>614</v>
      </c>
    </row>
  </sheetData>
  <sheetProtection algorithmName="SHA-512" hashValue="wv9szaOc/idAx2eD+HqUB1OUFV+w4qTLipxX0LyzxdL3R5Ae+8f3nApDCQaU5J9Ljtry1vNx4Ac6e7xlXBfJnA==" saltValue="5bDZXIEPOsrWvSuDk9WRkg==" spinCount="100000" sheet="1" objects="1" scenarios="1"/>
  <mergeCells count="11">
    <mergeCell ref="A33:A38"/>
    <mergeCell ref="E3:G4"/>
    <mergeCell ref="H3:I4"/>
    <mergeCell ref="A3:D4"/>
    <mergeCell ref="A23:A30"/>
    <mergeCell ref="A6:A21"/>
    <mergeCell ref="AH3:AJ3"/>
    <mergeCell ref="AH4:AJ4"/>
    <mergeCell ref="AC3:AG4"/>
    <mergeCell ref="U3:AB4"/>
    <mergeCell ref="J3:T4"/>
  </mergeCells>
  <phoneticPr fontId="3"/>
  <conditionalFormatting sqref="F8:F19 I8:I19 L8:L19 O8:O19 U8:U19 AA8:AA19 F23:F28 I23:I28 L23:L28 O23:O28 U23:U28 AA23:AA28 L33:L36 U33:U36 AA33:AA36">
    <cfRule type="cellIs" dxfId="47" priority="4" stopIfTrue="1" operator="lessThan">
      <formula>E8</formula>
    </cfRule>
    <cfRule type="cellIs" dxfId="46" priority="5" stopIfTrue="1" operator="greaterThan">
      <formula>E8</formula>
    </cfRule>
  </conditionalFormatting>
  <conditionalFormatting sqref="F33:F37 I33:I37 O33:O37">
    <cfRule type="cellIs" dxfId="45" priority="2" stopIfTrue="1" operator="greaterThan">
      <formula>E33</formula>
    </cfRule>
    <cfRule type="cellIs" dxfId="44" priority="3" stopIfTrue="1" operator="lessThan">
      <formula>E33</formula>
    </cfRule>
  </conditionalFormatting>
  <conditionalFormatting sqref="AM6:AM32">
    <cfRule type="expression" dxfId="43" priority="1">
      <formula>AM6&lt;&gt;0</formula>
    </cfRule>
  </conditionalFormatting>
  <dataValidations count="1">
    <dataValidation imeMode="off" allowBlank="1" showInputMessage="1" showErrorMessage="1" sqref="AA33:AA36 U33:U36 L33:L36 O33:O36 I23:I28 F33:F36 AA23:AA28 U23:U28 L23:L28 O23:O28 F23:F28 I33:I36 I8:I19 F8:F19 AA8:AA19 U8:U19 L8:L19 O8:O19" xr:uid="{00000000-0002-0000-1400-000000000000}"/>
  </dataValidations>
  <hyperlinks>
    <hyperlink ref="AL3" location="地図!A1" display="地図" xr:uid="{00000000-0004-0000-1400-000000000000}"/>
    <hyperlink ref="AL4" location="申込書!A1" display="申込書" xr:uid="{00000000-0004-0000-1400-000001000000}"/>
    <hyperlink ref="AL8" location="安来!A1" display="安来市" xr:uid="{00000000-0004-0000-1400-000002000000}"/>
    <hyperlink ref="AL11" location="雲南!A1" display="雲南市" xr:uid="{00000000-0004-0000-1400-000003000000}"/>
    <hyperlink ref="AL12:AL14" location="仁多・飯石・隠岐!A1" display="仁多郡" xr:uid="{00000000-0004-0000-1400-000004000000}"/>
    <hyperlink ref="AL15" location="大田!A1" display="大田市" xr:uid="{00000000-0004-0000-1400-000005000000}"/>
    <hyperlink ref="AL16" location="邑智!A1" display="邑智郡" xr:uid="{00000000-0004-0000-1400-000006000000}"/>
    <hyperlink ref="AL18" location="浜田!A1" display="浜田市" xr:uid="{00000000-0004-0000-1400-000007000000}"/>
    <hyperlink ref="AL17" location="江津・広島!A1" display="江津市" xr:uid="{00000000-0004-0000-1400-000008000000}"/>
    <hyperlink ref="AL31" location="江津・広島!A1" display="広島県" xr:uid="{00000000-0004-0000-1400-000009000000}"/>
    <hyperlink ref="AL19:AL20" location="益田・鹿足・山口!A1" display="益田市" xr:uid="{00000000-0004-0000-1400-00000A000000}"/>
    <hyperlink ref="AL32" location="益田・鹿足・山口!A1" display="山口県" xr:uid="{00000000-0004-0000-1400-00000B000000}"/>
    <hyperlink ref="AL23:AL24" location="西伯・日野!A1" display="西伯郡" xr:uid="{00000000-0004-0000-1400-00000C000000}"/>
    <hyperlink ref="AL25:AL26" location="倉吉・東伯!A1" display="倉吉市" xr:uid="{00000000-0004-0000-1400-00000D000000}"/>
    <hyperlink ref="AL6" location="松江１!A1" display="松江市１" xr:uid="{00000000-0004-0000-1400-00000E000000}"/>
    <hyperlink ref="AL7" location="松江２!A1" display="松江市２" xr:uid="{00000000-0004-0000-1400-00000F000000}"/>
    <hyperlink ref="AL10" location="出雲２!A1" display="出雲市２" xr:uid="{00000000-0004-0000-1400-000010000000}"/>
    <hyperlink ref="AL9" location="出雲１!A1" display="出雲市１" xr:uid="{00000000-0004-0000-1400-000011000000}"/>
    <hyperlink ref="AL27" location="鳥取１!A1" display="鳥取１" xr:uid="{00000000-0004-0000-1400-000012000000}"/>
    <hyperlink ref="AL28:AL30" location="新鳥取・八頭・岩美!A1" display="新鳥取市" xr:uid="{00000000-0004-0000-1400-000013000000}"/>
    <hyperlink ref="AL28" location="鳥取２・八頭・岩美!A1" display="鳥取２" xr:uid="{00000000-0004-0000-1400-000014000000}"/>
    <hyperlink ref="AL29" location="鳥取２・八頭・岩美!A1" display="八頭郡" xr:uid="{00000000-0004-0000-1400-000015000000}"/>
    <hyperlink ref="AL30" location="鳥取２・八頭・岩美!A1" display="岩美郡" xr:uid="{00000000-0004-0000-1400-000016000000}"/>
    <hyperlink ref="AL21" location="米子・境港!A1" display="米子市" xr:uid="{00000000-0004-0000-1400-000017000000}"/>
    <hyperlink ref="AL22" location="米子・境港!A1" display="境港市" xr:uid="{00000000-0004-0000-14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5:B32 B34 B3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16D5-D3CC-4FF7-B2B2-A8D6FBEE4774}">
  <sheetPr codeName="Sheet23"/>
  <dimension ref="B2:B3"/>
  <sheetViews>
    <sheetView showGridLines="0" workbookViewId="0">
      <selection activeCell="B56" sqref="B56"/>
    </sheetView>
  </sheetViews>
  <sheetFormatPr defaultRowHeight="13.5"/>
  <cols>
    <col min="1" max="1" width="5.375" customWidth="1"/>
  </cols>
  <sheetData>
    <row r="2" spans="2:2" ht="25.5">
      <c r="B2" s="829" t="s">
        <v>1044</v>
      </c>
    </row>
    <row r="3" spans="2:2" ht="25.5">
      <c r="B3" s="829" t="s">
        <v>1080</v>
      </c>
    </row>
  </sheetData>
  <sheetProtection algorithmName="SHA-512" hashValue="0KvhmA7e20wgcsMH3B4xwijubt5uv5TYNNGQA/3NBzV/bqtagxajdUm2mZ7nOMv1+izvhPfX8EcN48nhYJcFsg==" saltValue="Q+sAL/gU3QX46xl7qnKWFQ==" spinCount="100000" sheet="1" objects="1" scenarios="1"/>
  <phoneticPr fontId="3"/>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FFF6D5"/>
    <pageSetUpPr fitToPage="1"/>
  </sheetPr>
  <dimension ref="A1:AM41"/>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21" width="8" style="28" hidden="1"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25"/>
      <c r="U2" s="25"/>
      <c r="V2" s="25"/>
      <c r="W2" s="64" t="s">
        <v>160</v>
      </c>
      <c r="X2" s="25"/>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7"/>
      <c r="T3" s="1037"/>
      <c r="U3" s="1037"/>
      <c r="V3" s="1038"/>
      <c r="W3" s="1067">
        <f>申込書!B21</f>
        <v>0</v>
      </c>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0"/>
      <c r="T4" s="1040"/>
      <c r="U4" s="1040"/>
      <c r="V4" s="1041"/>
      <c r="W4" s="1040"/>
      <c r="X4" s="1040"/>
      <c r="Y4" s="1040"/>
      <c r="Z4" s="1040"/>
      <c r="AA4" s="1041"/>
      <c r="AB4" s="1039">
        <f>申込書!H4</f>
        <v>0</v>
      </c>
      <c r="AC4" s="1040"/>
      <c r="AD4" s="1046"/>
      <c r="AL4" s="194" t="s">
        <v>131</v>
      </c>
    </row>
    <row r="5" spans="1:39" ht="21.75" customHeight="1" thickBot="1">
      <c r="B5" s="1"/>
      <c r="C5" s="11"/>
      <c r="D5" s="48" t="s">
        <v>1089</v>
      </c>
      <c r="E5" s="483"/>
      <c r="AC5" s="48"/>
    </row>
    <row r="6" spans="1:39" ht="20.100000000000001" customHeight="1">
      <c r="A6" s="1049" t="s">
        <v>97</v>
      </c>
      <c r="B6" s="577"/>
      <c r="C6" s="578"/>
      <c r="D6" s="579" t="s">
        <v>82</v>
      </c>
      <c r="E6" s="579"/>
      <c r="F6" s="579"/>
      <c r="G6" s="580" t="s">
        <v>696</v>
      </c>
      <c r="H6" s="590"/>
      <c r="I6" s="579"/>
      <c r="J6" s="580" t="s">
        <v>697</v>
      </c>
      <c r="K6" s="579"/>
      <c r="L6" s="579"/>
      <c r="M6" s="580" t="s">
        <v>698</v>
      </c>
      <c r="N6" s="579"/>
      <c r="O6" s="579"/>
      <c r="P6" s="580" t="s">
        <v>699</v>
      </c>
      <c r="Q6" s="579"/>
      <c r="R6" s="579"/>
      <c r="S6" s="580"/>
      <c r="T6" s="579"/>
      <c r="U6" s="579"/>
      <c r="V6" s="580" t="s">
        <v>700</v>
      </c>
      <c r="W6" s="579"/>
      <c r="X6" s="579"/>
      <c r="Y6" s="580" t="s">
        <v>701</v>
      </c>
      <c r="Z6" s="579"/>
      <c r="AA6" s="581"/>
      <c r="AB6" s="582"/>
      <c r="AC6" s="582"/>
      <c r="AD6" s="582"/>
      <c r="AK6" s="35"/>
      <c r="AL6" s="195" t="s">
        <v>260</v>
      </c>
      <c r="AM6" s="484">
        <f>市郡別!E8</f>
        <v>0</v>
      </c>
    </row>
    <row r="7" spans="1:39" ht="20.100000000000001" customHeight="1">
      <c r="A7" s="1050"/>
      <c r="B7" s="583" t="s">
        <v>84</v>
      </c>
      <c r="C7" s="584"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702</v>
      </c>
      <c r="V7" s="585" t="s">
        <v>250</v>
      </c>
      <c r="W7" s="586"/>
      <c r="X7" s="587" t="s">
        <v>83</v>
      </c>
      <c r="Y7" s="585" t="s">
        <v>250</v>
      </c>
      <c r="Z7" s="588"/>
      <c r="AA7" s="589" t="s">
        <v>83</v>
      </c>
      <c r="AB7" s="582"/>
      <c r="AC7" s="582"/>
      <c r="AD7" s="582"/>
      <c r="AL7" s="195" t="s">
        <v>261</v>
      </c>
      <c r="AM7" s="484">
        <f>市郡別!E9</f>
        <v>0</v>
      </c>
    </row>
    <row r="8" spans="1:39" ht="20.100000000000001" customHeight="1">
      <c r="A8" s="1050"/>
      <c r="B8" s="674" t="s">
        <v>751</v>
      </c>
      <c r="C8" s="739" t="s">
        <v>401</v>
      </c>
      <c r="D8" s="729" t="s">
        <v>412</v>
      </c>
      <c r="E8" s="322">
        <v>2800</v>
      </c>
      <c r="F8" s="524"/>
      <c r="G8" s="719" t="s">
        <v>931</v>
      </c>
      <c r="H8" s="322">
        <v>350</v>
      </c>
      <c r="I8" s="524"/>
      <c r="J8" s="719" t="s">
        <v>931</v>
      </c>
      <c r="K8" s="322">
        <v>1240</v>
      </c>
      <c r="L8" s="524"/>
      <c r="M8" s="719" t="s">
        <v>931</v>
      </c>
      <c r="N8" s="322">
        <v>100</v>
      </c>
      <c r="O8" s="524"/>
      <c r="P8" s="719" t="s">
        <v>931</v>
      </c>
      <c r="Q8" s="322">
        <v>25</v>
      </c>
      <c r="R8" s="524"/>
      <c r="S8" s="531"/>
      <c r="T8" s="323"/>
      <c r="U8" s="323"/>
      <c r="V8" s="719" t="s">
        <v>401</v>
      </c>
      <c r="W8" s="322">
        <v>2350</v>
      </c>
      <c r="X8" s="524"/>
      <c r="Y8" s="719" t="s">
        <v>1083</v>
      </c>
      <c r="Z8" s="322"/>
      <c r="AA8" s="324"/>
      <c r="AK8" s="38"/>
      <c r="AL8" s="195" t="s">
        <v>93</v>
      </c>
      <c r="AM8" s="484">
        <f>市郡別!E11</f>
        <v>0</v>
      </c>
    </row>
    <row r="9" spans="1:39" ht="20.100000000000001" customHeight="1">
      <c r="A9" s="1050"/>
      <c r="B9" s="572"/>
      <c r="C9" s="712" t="s">
        <v>706</v>
      </c>
      <c r="D9" s="729"/>
      <c r="E9" s="322"/>
      <c r="F9" s="524"/>
      <c r="G9" s="719" t="s">
        <v>927</v>
      </c>
      <c r="H9" s="322">
        <v>200</v>
      </c>
      <c r="I9" s="524"/>
      <c r="J9" s="719" t="s">
        <v>927</v>
      </c>
      <c r="K9" s="322">
        <v>700</v>
      </c>
      <c r="L9" s="524"/>
      <c r="M9" s="719"/>
      <c r="N9" s="322"/>
      <c r="O9" s="524"/>
      <c r="P9" s="719" t="s">
        <v>927</v>
      </c>
      <c r="Q9" s="322">
        <v>10</v>
      </c>
      <c r="R9" s="524"/>
      <c r="S9" s="531"/>
      <c r="T9" s="323"/>
      <c r="U9" s="323"/>
      <c r="V9" s="719" t="s">
        <v>706</v>
      </c>
      <c r="W9" s="322">
        <v>1680</v>
      </c>
      <c r="X9" s="524"/>
      <c r="Y9" s="719" t="s">
        <v>1074</v>
      </c>
      <c r="Z9" s="322">
        <v>55</v>
      </c>
      <c r="AA9" s="324"/>
      <c r="AK9" s="38"/>
      <c r="AL9" s="195" t="s">
        <v>262</v>
      </c>
      <c r="AM9" s="484">
        <f>市郡別!E12</f>
        <v>0</v>
      </c>
    </row>
    <row r="10" spans="1:39" ht="20.100000000000001" customHeight="1">
      <c r="A10" s="1050"/>
      <c r="B10" s="572"/>
      <c r="C10" s="712" t="s">
        <v>704</v>
      </c>
      <c r="D10" s="719" t="s">
        <v>928</v>
      </c>
      <c r="E10" s="322">
        <v>50</v>
      </c>
      <c r="F10" s="524"/>
      <c r="G10" s="719" t="s">
        <v>928</v>
      </c>
      <c r="H10" s="322">
        <v>250</v>
      </c>
      <c r="I10" s="524"/>
      <c r="J10" s="719" t="s">
        <v>928</v>
      </c>
      <c r="K10" s="322">
        <v>700</v>
      </c>
      <c r="L10" s="524"/>
      <c r="M10" s="719"/>
      <c r="N10" s="322"/>
      <c r="O10" s="524"/>
      <c r="P10" s="719" t="s">
        <v>1064</v>
      </c>
      <c r="Q10" s="322">
        <v>20</v>
      </c>
      <c r="R10" s="524"/>
      <c r="S10" s="531"/>
      <c r="T10" s="323"/>
      <c r="U10" s="323"/>
      <c r="V10" s="719" t="s">
        <v>704</v>
      </c>
      <c r="W10" s="322">
        <v>2100</v>
      </c>
      <c r="X10" s="524"/>
      <c r="Y10" s="719" t="s">
        <v>1073</v>
      </c>
      <c r="Z10" s="322">
        <v>370</v>
      </c>
      <c r="AA10" s="324"/>
      <c r="AK10" s="38"/>
      <c r="AL10" s="195" t="s">
        <v>263</v>
      </c>
      <c r="AM10" s="484">
        <f>市郡別!E13</f>
        <v>0</v>
      </c>
    </row>
    <row r="11" spans="1:39" ht="20.100000000000001" customHeight="1">
      <c r="A11" s="1050"/>
      <c r="B11" s="572"/>
      <c r="C11" s="712" t="s">
        <v>532</v>
      </c>
      <c r="D11" s="729" t="s">
        <v>923</v>
      </c>
      <c r="E11" s="322">
        <v>430</v>
      </c>
      <c r="F11" s="550"/>
      <c r="G11" s="719" t="s">
        <v>929</v>
      </c>
      <c r="H11" s="322">
        <v>800</v>
      </c>
      <c r="I11" s="550"/>
      <c r="J11" s="719" t="s">
        <v>932</v>
      </c>
      <c r="K11" s="322">
        <v>440</v>
      </c>
      <c r="L11" s="524"/>
      <c r="M11" s="719" t="s">
        <v>934</v>
      </c>
      <c r="N11" s="322">
        <v>230</v>
      </c>
      <c r="O11" s="550"/>
      <c r="P11" s="719" t="s">
        <v>934</v>
      </c>
      <c r="Q11" s="322">
        <v>80</v>
      </c>
      <c r="R11" s="550"/>
      <c r="S11" s="531"/>
      <c r="T11" s="323"/>
      <c r="U11" s="323"/>
      <c r="V11" s="719" t="s">
        <v>532</v>
      </c>
      <c r="W11" s="322">
        <v>2260</v>
      </c>
      <c r="X11" s="550"/>
      <c r="Y11" s="719" t="s">
        <v>1072</v>
      </c>
      <c r="Z11" s="322">
        <v>100</v>
      </c>
      <c r="AA11" s="376"/>
      <c r="AK11" s="38"/>
      <c r="AL11" s="195" t="s">
        <v>85</v>
      </c>
      <c r="AM11" s="484">
        <f>市郡別!E15</f>
        <v>0</v>
      </c>
    </row>
    <row r="12" spans="1:39" ht="20.100000000000001" customHeight="1">
      <c r="A12" s="1050"/>
      <c r="B12" s="572"/>
      <c r="C12" s="712" t="s">
        <v>533</v>
      </c>
      <c r="D12" s="729"/>
      <c r="E12" s="322"/>
      <c r="F12" s="524"/>
      <c r="G12" s="719" t="s">
        <v>1065</v>
      </c>
      <c r="H12" s="322">
        <v>200</v>
      </c>
      <c r="I12" s="524"/>
      <c r="J12" s="719" t="s">
        <v>645</v>
      </c>
      <c r="K12" s="322">
        <v>2150</v>
      </c>
      <c r="L12" s="550"/>
      <c r="M12" s="719" t="s">
        <v>933</v>
      </c>
      <c r="N12" s="322">
        <v>45</v>
      </c>
      <c r="O12" s="524"/>
      <c r="P12" s="719" t="s">
        <v>1066</v>
      </c>
      <c r="Q12" s="322">
        <v>70</v>
      </c>
      <c r="R12" s="524"/>
      <c r="S12" s="531"/>
      <c r="T12" s="323"/>
      <c r="U12" s="323"/>
      <c r="V12" s="719" t="s">
        <v>533</v>
      </c>
      <c r="W12" s="322">
        <v>1500</v>
      </c>
      <c r="X12" s="524"/>
      <c r="Y12" s="719" t="s">
        <v>1067</v>
      </c>
      <c r="Z12" s="322">
        <v>170</v>
      </c>
      <c r="AA12" s="324"/>
      <c r="AK12" s="38"/>
      <c r="AL12" s="195" t="s">
        <v>90</v>
      </c>
      <c r="AM12" s="484">
        <f>市郡別!E16</f>
        <v>0</v>
      </c>
    </row>
    <row r="13" spans="1:39" ht="20.100000000000001" customHeight="1">
      <c r="A13" s="1050"/>
      <c r="B13" s="725"/>
      <c r="C13" s="711" t="s">
        <v>619</v>
      </c>
      <c r="D13" s="729"/>
      <c r="E13" s="322"/>
      <c r="F13" s="524"/>
      <c r="G13" s="719" t="s">
        <v>620</v>
      </c>
      <c r="H13" s="322">
        <v>300</v>
      </c>
      <c r="I13" s="524"/>
      <c r="J13" s="719"/>
      <c r="K13" s="322"/>
      <c r="L13" s="524"/>
      <c r="M13" s="719"/>
      <c r="N13" s="322"/>
      <c r="O13" s="524"/>
      <c r="P13" s="719" t="s">
        <v>620</v>
      </c>
      <c r="Q13" s="322">
        <v>20</v>
      </c>
      <c r="R13" s="524"/>
      <c r="S13" s="531"/>
      <c r="T13" s="323"/>
      <c r="U13" s="323"/>
      <c r="V13" s="719" t="s">
        <v>620</v>
      </c>
      <c r="W13" s="322">
        <v>2370</v>
      </c>
      <c r="X13" s="524"/>
      <c r="Y13" s="719" t="s">
        <v>1068</v>
      </c>
      <c r="Z13" s="322">
        <v>20</v>
      </c>
      <c r="AA13" s="324"/>
      <c r="AK13" s="38"/>
      <c r="AL13" s="195" t="s">
        <v>62</v>
      </c>
      <c r="AM13" s="484">
        <f>市郡別!E17</f>
        <v>0</v>
      </c>
    </row>
    <row r="14" spans="1:39" ht="20.100000000000001" customHeight="1">
      <c r="A14" s="1050"/>
      <c r="B14" s="574"/>
      <c r="C14" s="712" t="s">
        <v>944</v>
      </c>
      <c r="D14" s="729"/>
      <c r="E14" s="322"/>
      <c r="F14" s="524"/>
      <c r="G14" s="779"/>
      <c r="H14" s="322"/>
      <c r="I14" s="524"/>
      <c r="J14" s="779"/>
      <c r="K14" s="322"/>
      <c r="L14" s="524"/>
      <c r="M14" s="779"/>
      <c r="N14" s="322"/>
      <c r="O14" s="524"/>
      <c r="P14" s="779"/>
      <c r="Q14" s="322"/>
      <c r="R14" s="524"/>
      <c r="S14" s="531"/>
      <c r="T14" s="323"/>
      <c r="U14" s="323"/>
      <c r="V14" s="780" t="s">
        <v>935</v>
      </c>
      <c r="W14" s="322">
        <v>1700</v>
      </c>
      <c r="X14" s="524"/>
      <c r="Y14" s="780" t="s">
        <v>1082</v>
      </c>
      <c r="Z14" s="322">
        <v>50</v>
      </c>
      <c r="AA14" s="324"/>
      <c r="AK14" s="38"/>
      <c r="AL14" s="195" t="s">
        <v>63</v>
      </c>
      <c r="AM14" s="484">
        <f>市郡別!E18</f>
        <v>0</v>
      </c>
    </row>
    <row r="15" spans="1:39" ht="20.100000000000001" customHeight="1">
      <c r="A15" s="1050"/>
      <c r="B15" s="572"/>
      <c r="C15" s="712" t="s">
        <v>534</v>
      </c>
      <c r="D15" s="564"/>
      <c r="E15" s="322"/>
      <c r="F15" s="550"/>
      <c r="G15" s="719" t="s">
        <v>1069</v>
      </c>
      <c r="H15" s="322">
        <v>350</v>
      </c>
      <c r="I15" s="550"/>
      <c r="J15" s="719"/>
      <c r="K15" s="322"/>
      <c r="L15" s="550"/>
      <c r="M15" s="719" t="s">
        <v>1066</v>
      </c>
      <c r="N15" s="322">
        <v>130</v>
      </c>
      <c r="O15" s="550"/>
      <c r="P15" s="719"/>
      <c r="Q15" s="322"/>
      <c r="R15" s="550"/>
      <c r="S15" s="531"/>
      <c r="T15" s="323"/>
      <c r="U15" s="323"/>
      <c r="V15" s="719" t="s">
        <v>534</v>
      </c>
      <c r="W15" s="322">
        <v>2800</v>
      </c>
      <c r="X15" s="550"/>
      <c r="Y15" s="719"/>
      <c r="Z15" s="322"/>
      <c r="AA15" s="376"/>
      <c r="AK15" s="38"/>
      <c r="AL15" s="195" t="s">
        <v>64</v>
      </c>
      <c r="AM15" s="484">
        <f>市郡別!E20</f>
        <v>0</v>
      </c>
    </row>
    <row r="16" spans="1:39" ht="20.100000000000001" customHeight="1">
      <c r="A16" s="1050"/>
      <c r="B16" s="572"/>
      <c r="C16" s="712" t="s">
        <v>621</v>
      </c>
      <c r="D16" s="564"/>
      <c r="E16" s="322"/>
      <c r="F16" s="550"/>
      <c r="G16" s="719" t="s">
        <v>621</v>
      </c>
      <c r="H16" s="322">
        <v>250</v>
      </c>
      <c r="I16" s="550"/>
      <c r="J16" s="719"/>
      <c r="K16" s="322"/>
      <c r="L16" s="550"/>
      <c r="M16" s="719" t="s">
        <v>621</v>
      </c>
      <c r="N16" s="322">
        <v>60</v>
      </c>
      <c r="O16" s="550"/>
      <c r="P16" s="719" t="s">
        <v>621</v>
      </c>
      <c r="Q16" s="322">
        <v>25</v>
      </c>
      <c r="R16" s="550"/>
      <c r="S16" s="531"/>
      <c r="T16" s="323"/>
      <c r="U16" s="323"/>
      <c r="V16" s="719" t="s">
        <v>621</v>
      </c>
      <c r="W16" s="322">
        <v>2200</v>
      </c>
      <c r="X16" s="550"/>
      <c r="Y16" s="719"/>
      <c r="Z16" s="322"/>
      <c r="AA16" s="376"/>
      <c r="AK16" s="38"/>
      <c r="AL16" s="195" t="s">
        <v>69</v>
      </c>
      <c r="AM16" s="484">
        <f>市郡別!E21</f>
        <v>0</v>
      </c>
    </row>
    <row r="17" spans="1:39" ht="20.100000000000001" customHeight="1">
      <c r="A17" s="1050"/>
      <c r="B17" s="236">
        <f>SUM(E8:E17,H8:H17,N8:N17,K8:K17,Q8:Q17,W8:W17,Z8:Z17)</f>
        <v>34090</v>
      </c>
      <c r="C17" s="713" t="s">
        <v>936</v>
      </c>
      <c r="D17" s="565"/>
      <c r="E17" s="326"/>
      <c r="F17" s="525"/>
      <c r="G17" s="720"/>
      <c r="H17" s="326"/>
      <c r="I17" s="525"/>
      <c r="J17" s="720"/>
      <c r="K17" s="326"/>
      <c r="L17" s="525"/>
      <c r="M17" s="720"/>
      <c r="N17" s="326"/>
      <c r="O17" s="525"/>
      <c r="P17" s="720"/>
      <c r="Q17" s="326"/>
      <c r="R17" s="525"/>
      <c r="S17" s="532"/>
      <c r="T17" s="327"/>
      <c r="U17" s="327"/>
      <c r="V17" s="720" t="s">
        <v>936</v>
      </c>
      <c r="W17" s="326">
        <v>2340</v>
      </c>
      <c r="X17" s="525"/>
      <c r="Y17" s="720"/>
      <c r="Z17" s="326"/>
      <c r="AA17" s="328"/>
      <c r="AK17" s="38"/>
      <c r="AL17" s="195" t="s">
        <v>66</v>
      </c>
      <c r="AM17" s="484">
        <f>市郡別!E22</f>
        <v>0</v>
      </c>
    </row>
    <row r="18" spans="1:39" ht="20.100000000000001" customHeight="1">
      <c r="A18" s="1050"/>
      <c r="B18" s="776" t="s">
        <v>939</v>
      </c>
      <c r="C18" s="727" t="s">
        <v>535</v>
      </c>
      <c r="D18" s="715"/>
      <c r="E18" s="329">
        <v>40</v>
      </c>
      <c r="F18" s="526"/>
      <c r="G18" s="721" t="s">
        <v>930</v>
      </c>
      <c r="H18" s="329">
        <v>80</v>
      </c>
      <c r="I18" s="526"/>
      <c r="J18" s="721"/>
      <c r="K18" s="329">
        <v>190</v>
      </c>
      <c r="L18" s="526"/>
      <c r="M18" s="721"/>
      <c r="N18" s="329"/>
      <c r="O18" s="526"/>
      <c r="P18" s="721"/>
      <c r="Q18" s="329"/>
      <c r="R18" s="526"/>
      <c r="S18" s="533"/>
      <c r="T18" s="330"/>
      <c r="U18" s="330"/>
      <c r="V18" s="721" t="s">
        <v>535</v>
      </c>
      <c r="W18" s="329">
        <v>1260</v>
      </c>
      <c r="X18" s="526"/>
      <c r="Y18" s="721"/>
      <c r="Z18" s="329">
        <v>100</v>
      </c>
      <c r="AA18" s="331"/>
      <c r="AK18" s="38"/>
      <c r="AL18" s="195" t="s">
        <v>65</v>
      </c>
      <c r="AM18" s="484">
        <f>市郡別!E23</f>
        <v>0</v>
      </c>
    </row>
    <row r="19" spans="1:39" ht="20.100000000000001" customHeight="1">
      <c r="A19" s="1050"/>
      <c r="B19" s="572" t="s">
        <v>940</v>
      </c>
      <c r="C19" s="712" t="s">
        <v>937</v>
      </c>
      <c r="D19" s="564" t="s">
        <v>924</v>
      </c>
      <c r="E19" s="322">
        <v>90</v>
      </c>
      <c r="F19" s="524"/>
      <c r="G19" s="719" t="s">
        <v>930</v>
      </c>
      <c r="H19" s="322">
        <v>80</v>
      </c>
      <c r="I19" s="524"/>
      <c r="J19" s="719" t="s">
        <v>1070</v>
      </c>
      <c r="K19" s="322">
        <v>170</v>
      </c>
      <c r="L19" s="524"/>
      <c r="M19" s="719"/>
      <c r="N19" s="322"/>
      <c r="O19" s="524"/>
      <c r="P19" s="719"/>
      <c r="Q19" s="322"/>
      <c r="R19" s="524"/>
      <c r="S19" s="531"/>
      <c r="T19" s="323"/>
      <c r="U19" s="323"/>
      <c r="V19" s="719" t="s">
        <v>937</v>
      </c>
      <c r="W19" s="322">
        <v>1750</v>
      </c>
      <c r="X19" s="524"/>
      <c r="Y19" s="719"/>
      <c r="Z19" s="322"/>
      <c r="AA19" s="324"/>
      <c r="AK19" s="38"/>
      <c r="AL19" s="195" t="s">
        <v>94</v>
      </c>
      <c r="AM19" s="484">
        <f>市郡別!E24</f>
        <v>0</v>
      </c>
    </row>
    <row r="20" spans="1:39" ht="20.100000000000001" customHeight="1">
      <c r="A20" s="1050"/>
      <c r="B20" s="572"/>
      <c r="C20" s="712" t="s">
        <v>536</v>
      </c>
      <c r="D20" s="564"/>
      <c r="E20" s="322"/>
      <c r="F20" s="524"/>
      <c r="G20" s="719"/>
      <c r="H20" s="336"/>
      <c r="I20" s="524"/>
      <c r="J20" s="719" t="s">
        <v>1071</v>
      </c>
      <c r="K20" s="336">
        <v>170</v>
      </c>
      <c r="L20" s="524"/>
      <c r="M20" s="762"/>
      <c r="N20" s="336"/>
      <c r="O20" s="524"/>
      <c r="P20" s="762"/>
      <c r="Q20" s="336"/>
      <c r="R20" s="524"/>
      <c r="S20" s="531"/>
      <c r="T20" s="323"/>
      <c r="U20" s="323"/>
      <c r="V20" s="719" t="s">
        <v>536</v>
      </c>
      <c r="W20" s="336">
        <v>1060</v>
      </c>
      <c r="X20" s="524"/>
      <c r="Y20" s="719"/>
      <c r="Z20" s="336"/>
      <c r="AA20" s="324"/>
      <c r="AK20" s="38"/>
      <c r="AL20" s="195" t="s">
        <v>89</v>
      </c>
      <c r="AM20" s="484">
        <f>市郡別!E25</f>
        <v>0</v>
      </c>
    </row>
    <row r="21" spans="1:39" ht="20.100000000000001" customHeight="1">
      <c r="A21" s="1050"/>
      <c r="B21" s="572"/>
      <c r="C21" s="712" t="s">
        <v>518</v>
      </c>
      <c r="D21" s="564" t="s">
        <v>925</v>
      </c>
      <c r="E21" s="322">
        <v>180</v>
      </c>
      <c r="F21" s="524"/>
      <c r="G21" s="719" t="s">
        <v>930</v>
      </c>
      <c r="H21" s="322">
        <v>40</v>
      </c>
      <c r="I21" s="524"/>
      <c r="J21" s="719"/>
      <c r="K21" s="322">
        <v>140</v>
      </c>
      <c r="L21" s="524"/>
      <c r="M21" s="719"/>
      <c r="N21" s="322"/>
      <c r="O21" s="524"/>
      <c r="P21" s="719"/>
      <c r="Q21" s="322"/>
      <c r="R21" s="524"/>
      <c r="S21" s="531"/>
      <c r="T21" s="323"/>
      <c r="U21" s="323"/>
      <c r="V21" s="719" t="s">
        <v>518</v>
      </c>
      <c r="W21" s="322">
        <v>610</v>
      </c>
      <c r="X21" s="524"/>
      <c r="Y21" s="719"/>
      <c r="Z21" s="322"/>
      <c r="AA21" s="324"/>
      <c r="AK21" s="38"/>
      <c r="AL21" s="196" t="s">
        <v>97</v>
      </c>
      <c r="AM21" s="484">
        <f>市郡別!E29</f>
        <v>0</v>
      </c>
    </row>
    <row r="22" spans="1:39" ht="20.100000000000001" customHeight="1">
      <c r="A22" s="1050"/>
      <c r="B22" s="572"/>
      <c r="C22" s="713" t="s">
        <v>938</v>
      </c>
      <c r="D22" s="565"/>
      <c r="E22" s="326"/>
      <c r="F22" s="549"/>
      <c r="G22" s="720" t="s">
        <v>930</v>
      </c>
      <c r="H22" s="326">
        <v>40</v>
      </c>
      <c r="I22" s="549"/>
      <c r="J22" s="720"/>
      <c r="K22" s="326">
        <v>170</v>
      </c>
      <c r="L22" s="549"/>
      <c r="M22" s="720"/>
      <c r="N22" s="326"/>
      <c r="O22" s="549"/>
      <c r="P22" s="720"/>
      <c r="Q22" s="326"/>
      <c r="R22" s="549"/>
      <c r="S22" s="532"/>
      <c r="T22" s="327"/>
      <c r="U22" s="327"/>
      <c r="V22" s="720" t="s">
        <v>938</v>
      </c>
      <c r="W22" s="326">
        <v>420</v>
      </c>
      <c r="X22" s="549"/>
      <c r="Y22" s="720"/>
      <c r="Z22" s="326"/>
      <c r="AA22" s="374"/>
      <c r="AK22" s="38"/>
      <c r="AL22" s="196" t="s">
        <v>98</v>
      </c>
      <c r="AM22" s="484">
        <f>市郡別!E30</f>
        <v>0</v>
      </c>
    </row>
    <row r="23" spans="1:39" ht="20.100000000000001" customHeight="1">
      <c r="A23" s="1050"/>
      <c r="B23" s="777"/>
      <c r="C23" s="558" t="s">
        <v>537</v>
      </c>
      <c r="D23" s="715" t="s">
        <v>926</v>
      </c>
      <c r="E23" s="329">
        <v>120</v>
      </c>
      <c r="F23" s="526"/>
      <c r="G23" s="721"/>
      <c r="H23" s="466">
        <v>100</v>
      </c>
      <c r="I23" s="526"/>
      <c r="J23" s="721"/>
      <c r="K23" s="466">
        <v>930</v>
      </c>
      <c r="L23" s="526"/>
      <c r="M23" s="721"/>
      <c r="N23" s="466">
        <v>55</v>
      </c>
      <c r="O23" s="526"/>
      <c r="P23" s="721"/>
      <c r="Q23" s="466">
        <v>40</v>
      </c>
      <c r="R23" s="526"/>
      <c r="S23" s="533"/>
      <c r="T23" s="330"/>
      <c r="U23" s="330"/>
      <c r="V23" s="721" t="s">
        <v>537</v>
      </c>
      <c r="W23" s="329">
        <v>2670</v>
      </c>
      <c r="X23" s="526"/>
      <c r="Y23" s="721"/>
      <c r="Z23" s="466">
        <v>90</v>
      </c>
      <c r="AA23" s="331"/>
      <c r="AK23" s="38"/>
      <c r="AL23" s="198" t="s">
        <v>161</v>
      </c>
      <c r="AM23" s="484">
        <f>市郡別!E31</f>
        <v>0</v>
      </c>
    </row>
    <row r="24" spans="1:39" ht="20.100000000000001" customHeight="1">
      <c r="A24" s="1050"/>
      <c r="B24" s="777"/>
      <c r="C24" s="560" t="s">
        <v>595</v>
      </c>
      <c r="D24" s="564"/>
      <c r="E24" s="322"/>
      <c r="F24" s="524"/>
      <c r="G24" s="719"/>
      <c r="H24" s="467">
        <v>60</v>
      </c>
      <c r="I24" s="524"/>
      <c r="J24" s="719"/>
      <c r="K24" s="467"/>
      <c r="L24" s="524"/>
      <c r="M24" s="719"/>
      <c r="N24" s="467">
        <v>35</v>
      </c>
      <c r="O24" s="524"/>
      <c r="P24" s="719"/>
      <c r="Q24" s="467">
        <v>15</v>
      </c>
      <c r="R24" s="524"/>
      <c r="S24" s="531"/>
      <c r="T24" s="323"/>
      <c r="U24" s="323"/>
      <c r="V24" s="719" t="s">
        <v>595</v>
      </c>
      <c r="W24" s="322">
        <v>1470</v>
      </c>
      <c r="X24" s="524"/>
      <c r="Y24" s="719"/>
      <c r="Z24" s="467">
        <v>50</v>
      </c>
      <c r="AA24" s="324"/>
      <c r="AK24" s="38"/>
      <c r="AL24" s="198" t="s">
        <v>162</v>
      </c>
      <c r="AM24" s="484">
        <f>市郡別!E32</f>
        <v>0</v>
      </c>
    </row>
    <row r="25" spans="1:39" ht="20.100000000000001" customHeight="1" thickBot="1">
      <c r="A25" s="1050"/>
      <c r="B25" s="254">
        <f>SUM(E18:E25,H18:H25,N18:N25,K18:K25,Q18:Q25,W18:W25,Z18:Z25)</f>
        <v>14010</v>
      </c>
      <c r="C25" s="731" t="s">
        <v>538</v>
      </c>
      <c r="D25" s="570"/>
      <c r="E25" s="340">
        <v>90</v>
      </c>
      <c r="F25" s="529"/>
      <c r="G25" s="724"/>
      <c r="H25" s="340">
        <v>40</v>
      </c>
      <c r="I25" s="529"/>
      <c r="J25" s="724"/>
      <c r="K25" s="340">
        <v>210</v>
      </c>
      <c r="L25" s="529"/>
      <c r="M25" s="724"/>
      <c r="N25" s="340">
        <v>50</v>
      </c>
      <c r="O25" s="529"/>
      <c r="P25" s="724"/>
      <c r="Q25" s="340">
        <v>15</v>
      </c>
      <c r="R25" s="529"/>
      <c r="S25" s="536"/>
      <c r="T25" s="341"/>
      <c r="U25" s="341"/>
      <c r="V25" s="724" t="s">
        <v>538</v>
      </c>
      <c r="W25" s="340">
        <v>1330</v>
      </c>
      <c r="X25" s="529"/>
      <c r="Y25" s="724"/>
      <c r="Z25" s="340">
        <v>50</v>
      </c>
      <c r="AA25" s="342"/>
      <c r="AK25" s="38"/>
      <c r="AL25" s="195" t="s">
        <v>163</v>
      </c>
      <c r="AM25" s="484">
        <f>市郡別!E33</f>
        <v>0</v>
      </c>
    </row>
    <row r="26" spans="1:39" ht="20.100000000000001" customHeight="1" thickTop="1">
      <c r="A26" s="1050"/>
      <c r="B26" s="703" t="s">
        <v>941</v>
      </c>
      <c r="C26" s="312">
        <f>SUM(E27,H27,N27,K27,Q27,W27,Z27)</f>
        <v>48100</v>
      </c>
      <c r="D26" s="313"/>
      <c r="E26" s="314"/>
      <c r="F26" s="519"/>
      <c r="G26" s="520"/>
      <c r="H26" s="314"/>
      <c r="I26" s="519"/>
      <c r="J26" s="520"/>
      <c r="K26" s="314"/>
      <c r="L26" s="519"/>
      <c r="M26" s="520"/>
      <c r="N26" s="314"/>
      <c r="O26" s="519"/>
      <c r="P26" s="520"/>
      <c r="Q26" s="314"/>
      <c r="R26" s="519"/>
      <c r="S26" s="521"/>
      <c r="T26" s="315"/>
      <c r="U26" s="315"/>
      <c r="V26" s="520"/>
      <c r="W26" s="314"/>
      <c r="X26" s="519"/>
      <c r="Y26" s="520"/>
      <c r="Z26" s="314"/>
      <c r="AA26" s="316"/>
      <c r="AK26" s="38"/>
      <c r="AL26" s="195" t="s">
        <v>164</v>
      </c>
      <c r="AM26" s="484">
        <f>市郡別!E34</f>
        <v>0</v>
      </c>
    </row>
    <row r="27" spans="1:39" ht="20.100000000000001" customHeight="1" thickBot="1">
      <c r="A27" s="1051"/>
      <c r="B27" s="576" t="s">
        <v>695</v>
      </c>
      <c r="C27" s="259">
        <f>SUM(F27,I27,O27,L27,R27,X27,AA27)</f>
        <v>0</v>
      </c>
      <c r="D27" s="286"/>
      <c r="E27" s="287">
        <f>SUM(E8:E25)</f>
        <v>3800</v>
      </c>
      <c r="F27" s="493">
        <f>SUM(F8:F25)</f>
        <v>0</v>
      </c>
      <c r="G27" s="503"/>
      <c r="H27" s="287">
        <f>SUM(H8:H25)</f>
        <v>3140</v>
      </c>
      <c r="I27" s="493">
        <f>SUM(I8:I25)</f>
        <v>0</v>
      </c>
      <c r="J27" s="503"/>
      <c r="K27" s="287">
        <f>SUM(K8:K25)</f>
        <v>7210</v>
      </c>
      <c r="L27" s="493">
        <f>SUM(L8:L25)</f>
        <v>0</v>
      </c>
      <c r="M27" s="503"/>
      <c r="N27" s="287">
        <f>SUM(N8:N25)</f>
        <v>705</v>
      </c>
      <c r="O27" s="493">
        <f>SUM(O8:O25)</f>
        <v>0</v>
      </c>
      <c r="P27" s="503"/>
      <c r="Q27" s="287">
        <f>SUM(Q8:Q25)</f>
        <v>320</v>
      </c>
      <c r="R27" s="493">
        <f>SUM(R8:R25)</f>
        <v>0</v>
      </c>
      <c r="S27" s="518"/>
      <c r="T27" s="310"/>
      <c r="U27" s="310"/>
      <c r="V27" s="503"/>
      <c r="W27" s="287">
        <f>SUM(W8:W25)</f>
        <v>31870</v>
      </c>
      <c r="X27" s="493">
        <f>SUM(X8:X25)</f>
        <v>0</v>
      </c>
      <c r="Y27" s="503"/>
      <c r="Z27" s="287">
        <f>SUM(Z8:Z25)</f>
        <v>1055</v>
      </c>
      <c r="AA27" s="264">
        <f>SUM(AA8:AA25)</f>
        <v>0</v>
      </c>
      <c r="AK27" s="38"/>
      <c r="AL27" s="395" t="s">
        <v>264</v>
      </c>
      <c r="AM27" s="484">
        <f>鳥取1!C32</f>
        <v>0</v>
      </c>
    </row>
    <row r="28" spans="1:39" ht="20.100000000000001" customHeight="1" thickBot="1">
      <c r="B28" s="71"/>
      <c r="D28" s="44"/>
      <c r="E28" s="36"/>
      <c r="F28" s="36"/>
      <c r="G28" s="44"/>
      <c r="H28" s="36"/>
      <c r="I28" s="36"/>
      <c r="J28" s="44"/>
      <c r="K28" s="36"/>
      <c r="L28" s="36"/>
      <c r="M28" s="44"/>
      <c r="N28" s="36"/>
      <c r="O28" s="36"/>
      <c r="P28" s="44"/>
      <c r="Q28" s="36"/>
      <c r="R28" s="36"/>
      <c r="S28" s="36"/>
      <c r="T28" s="36"/>
      <c r="U28" s="36"/>
      <c r="V28" s="44"/>
      <c r="W28" s="36"/>
      <c r="X28" s="36"/>
      <c r="Y28" s="44"/>
      <c r="Z28" s="36"/>
      <c r="AA28" s="36"/>
      <c r="AK28" s="38"/>
      <c r="AL28" s="395" t="s">
        <v>265</v>
      </c>
      <c r="AM28" s="484">
        <f>鳥取2・八頭・岩美!C23</f>
        <v>0</v>
      </c>
    </row>
    <row r="29" spans="1:39" ht="20.100000000000001" customHeight="1">
      <c r="A29" s="1049" t="s">
        <v>98</v>
      </c>
      <c r="B29" s="602" t="s">
        <v>98</v>
      </c>
      <c r="C29" s="778" t="s">
        <v>539</v>
      </c>
      <c r="D29" s="769"/>
      <c r="E29" s="349">
        <v>800</v>
      </c>
      <c r="F29" s="542"/>
      <c r="G29" s="746"/>
      <c r="H29" s="349">
        <v>100</v>
      </c>
      <c r="I29" s="542"/>
      <c r="J29" s="746"/>
      <c r="K29" s="349">
        <v>230</v>
      </c>
      <c r="L29" s="542"/>
      <c r="M29" s="746"/>
      <c r="N29" s="349">
        <v>100</v>
      </c>
      <c r="O29" s="542"/>
      <c r="P29" s="746"/>
      <c r="Q29" s="349">
        <v>40</v>
      </c>
      <c r="R29" s="542"/>
      <c r="S29" s="543"/>
      <c r="T29" s="350"/>
      <c r="U29" s="350"/>
      <c r="V29" s="746" t="s">
        <v>539</v>
      </c>
      <c r="W29" s="349">
        <v>1840</v>
      </c>
      <c r="X29" s="542"/>
      <c r="Y29" s="746"/>
      <c r="Z29" s="349">
        <v>155</v>
      </c>
      <c r="AA29" s="351"/>
      <c r="AB29" s="37"/>
      <c r="AC29" s="37"/>
      <c r="AD29" s="37"/>
      <c r="AK29" s="38"/>
      <c r="AL29" s="395" t="s">
        <v>95</v>
      </c>
      <c r="AM29" s="484">
        <f>市郡別!E36</f>
        <v>0</v>
      </c>
    </row>
    <row r="30" spans="1:39" ht="20.100000000000001" customHeight="1">
      <c r="A30" s="1052"/>
      <c r="B30" s="572"/>
      <c r="C30" s="712" t="s">
        <v>540</v>
      </c>
      <c r="D30" s="564"/>
      <c r="E30" s="322"/>
      <c r="F30" s="524"/>
      <c r="G30" s="723"/>
      <c r="H30" s="322">
        <v>20</v>
      </c>
      <c r="I30" s="524"/>
      <c r="J30" s="719"/>
      <c r="K30" s="322">
        <v>50</v>
      </c>
      <c r="L30" s="524"/>
      <c r="M30" s="719"/>
      <c r="N30" s="322">
        <v>10</v>
      </c>
      <c r="O30" s="524"/>
      <c r="P30" s="719"/>
      <c r="Q30" s="322">
        <v>5</v>
      </c>
      <c r="R30" s="524"/>
      <c r="S30" s="531"/>
      <c r="T30" s="323"/>
      <c r="U30" s="323"/>
      <c r="V30" s="719" t="s">
        <v>540</v>
      </c>
      <c r="W30" s="322"/>
      <c r="X30" s="524"/>
      <c r="Y30" s="719"/>
      <c r="Z30" s="322"/>
      <c r="AA30" s="324"/>
      <c r="AB30" s="11"/>
      <c r="AC30" s="11"/>
      <c r="AD30" s="11"/>
      <c r="AK30" s="36"/>
      <c r="AL30" s="395" t="s">
        <v>96</v>
      </c>
      <c r="AM30" s="484">
        <f>市郡別!E37</f>
        <v>0</v>
      </c>
    </row>
    <row r="31" spans="1:39" ht="20.100000000000001" customHeight="1">
      <c r="A31" s="1052"/>
      <c r="B31" s="572"/>
      <c r="C31" s="712" t="s">
        <v>541</v>
      </c>
      <c r="D31" s="655"/>
      <c r="E31" s="322">
        <v>70</v>
      </c>
      <c r="F31" s="524"/>
      <c r="G31" s="719"/>
      <c r="H31" s="322">
        <v>30</v>
      </c>
      <c r="I31" s="524"/>
      <c r="J31" s="719"/>
      <c r="K31" s="322">
        <v>480</v>
      </c>
      <c r="L31" s="524"/>
      <c r="M31" s="719"/>
      <c r="N31" s="322">
        <v>35</v>
      </c>
      <c r="O31" s="524"/>
      <c r="P31" s="719"/>
      <c r="Q31" s="322">
        <v>20</v>
      </c>
      <c r="R31" s="524"/>
      <c r="S31" s="531"/>
      <c r="T31" s="323"/>
      <c r="U31" s="323"/>
      <c r="V31" s="719" t="s">
        <v>541</v>
      </c>
      <c r="W31" s="322">
        <v>1780</v>
      </c>
      <c r="X31" s="524"/>
      <c r="Y31" s="719"/>
      <c r="Z31" s="322"/>
      <c r="AA31" s="324"/>
      <c r="AE31" s="37"/>
      <c r="AF31" s="37"/>
      <c r="AG31" s="37"/>
      <c r="AH31" s="37"/>
      <c r="AI31" s="37"/>
      <c r="AJ31" s="37"/>
      <c r="AL31" s="195" t="s">
        <v>91</v>
      </c>
      <c r="AM31" s="484">
        <f>市郡別!E40</f>
        <v>0</v>
      </c>
    </row>
    <row r="32" spans="1:39" ht="20.100000000000001" customHeight="1">
      <c r="A32" s="1052"/>
      <c r="B32" s="572"/>
      <c r="C32" s="712" t="s">
        <v>943</v>
      </c>
      <c r="D32" s="564"/>
      <c r="E32" s="322">
        <v>150</v>
      </c>
      <c r="F32" s="524"/>
      <c r="G32" s="719"/>
      <c r="H32" s="322">
        <v>30</v>
      </c>
      <c r="I32" s="524"/>
      <c r="J32" s="719"/>
      <c r="K32" s="322">
        <v>190</v>
      </c>
      <c r="L32" s="524"/>
      <c r="M32" s="719"/>
      <c r="N32" s="322">
        <v>20</v>
      </c>
      <c r="O32" s="524"/>
      <c r="P32" s="720"/>
      <c r="Q32" s="322">
        <v>15</v>
      </c>
      <c r="R32" s="524"/>
      <c r="S32" s="531"/>
      <c r="T32" s="323"/>
      <c r="U32" s="323"/>
      <c r="V32" s="719" t="s">
        <v>945</v>
      </c>
      <c r="W32" s="322">
        <v>1340</v>
      </c>
      <c r="X32" s="524"/>
      <c r="Y32" s="719"/>
      <c r="Z32" s="322"/>
      <c r="AA32" s="324"/>
      <c r="AE32" s="11"/>
      <c r="AF32" s="11"/>
      <c r="AG32" s="11"/>
      <c r="AH32" s="11"/>
      <c r="AI32" s="11"/>
      <c r="AJ32" s="11"/>
      <c r="AL32" s="195" t="s">
        <v>92</v>
      </c>
      <c r="AM32" s="484">
        <f>市郡別!E41</f>
        <v>0</v>
      </c>
    </row>
    <row r="33" spans="1:38" ht="20.100000000000001" customHeight="1">
      <c r="A33" s="1052"/>
      <c r="B33" s="572"/>
      <c r="C33" s="712" t="s">
        <v>542</v>
      </c>
      <c r="D33" s="564"/>
      <c r="E33" s="322">
        <v>140</v>
      </c>
      <c r="F33" s="524"/>
      <c r="G33" s="719"/>
      <c r="H33" s="322">
        <v>20</v>
      </c>
      <c r="I33" s="524"/>
      <c r="J33" s="719"/>
      <c r="K33" s="322">
        <v>140</v>
      </c>
      <c r="L33" s="524"/>
      <c r="M33" s="719"/>
      <c r="N33" s="322">
        <v>55</v>
      </c>
      <c r="O33" s="524"/>
      <c r="P33" s="719"/>
      <c r="Q33" s="322">
        <v>10</v>
      </c>
      <c r="R33" s="524"/>
      <c r="S33" s="531"/>
      <c r="T33" s="323"/>
      <c r="U33" s="323"/>
      <c r="V33" s="719" t="s">
        <v>542</v>
      </c>
      <c r="W33" s="322">
        <v>1460</v>
      </c>
      <c r="X33" s="524"/>
      <c r="Y33" s="719"/>
      <c r="Z33" s="322"/>
      <c r="AA33" s="324"/>
      <c r="AL33" s="32"/>
    </row>
    <row r="34" spans="1:38" ht="18" thickBot="1">
      <c r="A34" s="1052"/>
      <c r="B34" s="254">
        <f>SUM(E29:E34,H29:H34,N29:N34,K29:K34,Q29:Q34,W29:W34,Z29:Z34)</f>
        <v>10680</v>
      </c>
      <c r="C34" s="713" t="s">
        <v>543</v>
      </c>
      <c r="D34" s="565"/>
      <c r="E34" s="326">
        <v>40</v>
      </c>
      <c r="F34" s="549"/>
      <c r="G34" s="720"/>
      <c r="H34" s="326">
        <v>40</v>
      </c>
      <c r="I34" s="549"/>
      <c r="J34" s="720"/>
      <c r="K34" s="326">
        <v>0</v>
      </c>
      <c r="L34" s="549"/>
      <c r="M34" s="720"/>
      <c r="N34" s="326">
        <v>45</v>
      </c>
      <c r="O34" s="549"/>
      <c r="P34" s="720"/>
      <c r="Q34" s="326">
        <v>20</v>
      </c>
      <c r="R34" s="549"/>
      <c r="S34" s="532"/>
      <c r="T34" s="327"/>
      <c r="U34" s="327"/>
      <c r="V34" s="720" t="s">
        <v>543</v>
      </c>
      <c r="W34" s="326">
        <v>1200</v>
      </c>
      <c r="X34" s="549"/>
      <c r="Y34" s="720"/>
      <c r="Z34" s="326"/>
      <c r="AA34" s="374"/>
    </row>
    <row r="35" spans="1:38" ht="18" thickTop="1">
      <c r="A35" s="1052"/>
      <c r="B35" s="703" t="s">
        <v>942</v>
      </c>
      <c r="C35" s="312">
        <f>SUM(E36,H36,N36,K36,Q36,W36,Z36)</f>
        <v>10680</v>
      </c>
      <c r="D35" s="313"/>
      <c r="E35" s="314"/>
      <c r="F35" s="519"/>
      <c r="G35" s="520"/>
      <c r="H35" s="314"/>
      <c r="I35" s="519"/>
      <c r="J35" s="520"/>
      <c r="K35" s="314"/>
      <c r="L35" s="519"/>
      <c r="M35" s="520"/>
      <c r="N35" s="314"/>
      <c r="O35" s="519"/>
      <c r="P35" s="520"/>
      <c r="Q35" s="314"/>
      <c r="R35" s="519"/>
      <c r="S35" s="521"/>
      <c r="T35" s="315"/>
      <c r="U35" s="315"/>
      <c r="V35" s="520"/>
      <c r="W35" s="314"/>
      <c r="X35" s="519"/>
      <c r="Y35" s="520"/>
      <c r="Z35" s="314"/>
      <c r="AA35" s="316"/>
    </row>
    <row r="36" spans="1:38" ht="18" thickBot="1">
      <c r="A36" s="1053"/>
      <c r="B36" s="576" t="s">
        <v>695</v>
      </c>
      <c r="C36" s="259">
        <f>SUM(F36,I36,O36,L36,R36,X36,AA36)</f>
        <v>0</v>
      </c>
      <c r="D36" s="286"/>
      <c r="E36" s="287">
        <f>SUM(E29:E34)</f>
        <v>1200</v>
      </c>
      <c r="F36" s="493">
        <f>SUM(F29:F34)</f>
        <v>0</v>
      </c>
      <c r="G36" s="503"/>
      <c r="H36" s="287">
        <f>SUM(H29:H34)</f>
        <v>240</v>
      </c>
      <c r="I36" s="493">
        <f>SUM(I29:I34)</f>
        <v>0</v>
      </c>
      <c r="J36" s="503"/>
      <c r="K36" s="287">
        <f>SUM(K29:K34)</f>
        <v>1090</v>
      </c>
      <c r="L36" s="493">
        <f>SUM(L29:L34)</f>
        <v>0</v>
      </c>
      <c r="M36" s="503"/>
      <c r="N36" s="287">
        <f>SUM(N29:N34)</f>
        <v>265</v>
      </c>
      <c r="O36" s="493">
        <f>SUM(O29:O34)</f>
        <v>0</v>
      </c>
      <c r="P36" s="503"/>
      <c r="Q36" s="287">
        <f>SUM(Q29:Q34)</f>
        <v>110</v>
      </c>
      <c r="R36" s="493">
        <f>SUM(R29:R34)</f>
        <v>0</v>
      </c>
      <c r="S36" s="518"/>
      <c r="T36" s="310"/>
      <c r="U36" s="310"/>
      <c r="V36" s="503"/>
      <c r="W36" s="287">
        <f>SUM(W29:W34)</f>
        <v>7620</v>
      </c>
      <c r="X36" s="493">
        <f>SUM(X29:X34)</f>
        <v>0</v>
      </c>
      <c r="Y36" s="503"/>
      <c r="Z36" s="287">
        <f>SUM(Z29:Z34)</f>
        <v>155</v>
      </c>
      <c r="AA36" s="264">
        <f>SUM(AA29:AA34)</f>
        <v>0</v>
      </c>
    </row>
    <row r="37" spans="1:38" ht="18.75" customHeight="1"/>
    <row r="38" spans="1:38" ht="18.75" customHeight="1">
      <c r="A38" s="462"/>
      <c r="B38" s="135" t="s">
        <v>633</v>
      </c>
    </row>
    <row r="40" spans="1:38" ht="18.75">
      <c r="A40" s="462"/>
      <c r="B40" s="440" t="s">
        <v>611</v>
      </c>
    </row>
    <row r="41" spans="1:38">
      <c r="B41" s="48" t="s">
        <v>669</v>
      </c>
    </row>
  </sheetData>
  <sheetProtection algorithmName="SHA-512" hashValue="ZZZ9R5oefUa0sqy37bhW5skEdNRUJNDLF8fCOuU/Yii3eXzaiEN8pA19ilYzvJZlH7LQhWGYXZH6MBI2XfmhAg==" saltValue="Qs2WRls3KgyW9up2MQfq8g==" spinCount="100000" sheet="1" objects="1" scenarios="1"/>
  <mergeCells count="10">
    <mergeCell ref="AB3:AD3"/>
    <mergeCell ref="AB4:AD4"/>
    <mergeCell ref="E3:G4"/>
    <mergeCell ref="H3:I4"/>
    <mergeCell ref="J3:N4"/>
    <mergeCell ref="A3:D4"/>
    <mergeCell ref="O3:V4"/>
    <mergeCell ref="W3:AA4"/>
    <mergeCell ref="A29:A36"/>
    <mergeCell ref="A6:A27"/>
  </mergeCells>
  <phoneticPr fontId="3"/>
  <conditionalFormatting sqref="F8:F25 I8:I25 L8:L25 O8:O25 R8:R25 X8:X25 AA8:AA25">
    <cfRule type="cellIs" dxfId="42" priority="3" stopIfTrue="1" operator="lessThan">
      <formula>E8</formula>
    </cfRule>
    <cfRule type="cellIs" dxfId="41" priority="4" stopIfTrue="1" operator="greaterThan">
      <formula>E8</formula>
    </cfRule>
  </conditionalFormatting>
  <conditionalFormatting sqref="F29:F34 I29:I34 L29:L34 O29:O34 R29:R34 X29:X34">
    <cfRule type="cellIs" dxfId="40" priority="1" stopIfTrue="1" operator="lessThan">
      <formula>E29</formula>
    </cfRule>
    <cfRule type="cellIs" dxfId="39" priority="2" stopIfTrue="1" operator="greaterThan">
      <formula>E29</formula>
    </cfRule>
  </conditionalFormatting>
  <conditionalFormatting sqref="AA29:AA34">
    <cfRule type="cellIs" dxfId="38" priority="6" stopIfTrue="1" operator="lessThan">
      <formula>Z29</formula>
    </cfRule>
    <cfRule type="cellIs" dxfId="37" priority="7" stopIfTrue="1" operator="greaterThan">
      <formula>Z29</formula>
    </cfRule>
  </conditionalFormatting>
  <conditionalFormatting sqref="AM6:AM32">
    <cfRule type="expression" dxfId="36" priority="5">
      <formula>AM6&lt;&gt;0</formula>
    </cfRule>
  </conditionalFormatting>
  <dataValidations count="1">
    <dataValidation imeMode="off" allowBlank="1" showInputMessage="1" showErrorMessage="1" sqref="AA29:AA34 F29:F34 X29:X34 R29:R34 L29:L34 O29:O34 I29:I34 L8:L25 X8:X25 R8:R25 AA8:AA25 O8:O25 I8:I25 F8:F25" xr:uid="{00000000-0002-0000-1500-000000000000}"/>
  </dataValidations>
  <hyperlinks>
    <hyperlink ref="AL3" location="地図!A1" display="地図" xr:uid="{00000000-0004-0000-1500-000000000000}"/>
    <hyperlink ref="AL4" location="申込書!A1" display="申込書" xr:uid="{00000000-0004-0000-1500-000001000000}"/>
    <hyperlink ref="AL8" location="安来!A1" display="安来市" xr:uid="{00000000-0004-0000-1500-000002000000}"/>
    <hyperlink ref="AL11" location="雲南!A1" display="雲南市" xr:uid="{00000000-0004-0000-1500-000003000000}"/>
    <hyperlink ref="AL12:AL14" location="仁多・飯石・隠岐!A1" display="仁多郡" xr:uid="{00000000-0004-0000-1500-000004000000}"/>
    <hyperlink ref="AL15" location="大田!A1" display="大田市" xr:uid="{00000000-0004-0000-1500-000005000000}"/>
    <hyperlink ref="AL16" location="邑智!A1" display="邑智郡" xr:uid="{00000000-0004-0000-1500-000006000000}"/>
    <hyperlink ref="AL18" location="浜田!A1" display="浜田市" xr:uid="{00000000-0004-0000-1500-000007000000}"/>
    <hyperlink ref="AL17" location="江津・広島!A1" display="江津市" xr:uid="{00000000-0004-0000-1500-000008000000}"/>
    <hyperlink ref="AL31" location="江津・広島!A1" display="広島県" xr:uid="{00000000-0004-0000-1500-000009000000}"/>
    <hyperlink ref="AL19:AL20" location="益田・鹿足・山口!A1" display="益田市" xr:uid="{00000000-0004-0000-1500-00000A000000}"/>
    <hyperlink ref="AL32" location="益田・鹿足・山口!A1" display="山口県" xr:uid="{00000000-0004-0000-1500-00000B000000}"/>
    <hyperlink ref="AL23:AL24" location="西伯・日野!A1" display="西伯郡" xr:uid="{00000000-0004-0000-1500-00000C000000}"/>
    <hyperlink ref="AL25:AL26" location="倉吉・東伯!A1" display="倉吉市" xr:uid="{00000000-0004-0000-1500-00000D000000}"/>
    <hyperlink ref="AL6" location="松江１!A1" display="松江市１" xr:uid="{00000000-0004-0000-1500-00000E000000}"/>
    <hyperlink ref="AL7" location="松江２!A1" display="松江市２" xr:uid="{00000000-0004-0000-1500-00000F000000}"/>
    <hyperlink ref="AL10" location="出雲２!A1" display="出雲市２" xr:uid="{00000000-0004-0000-1500-000010000000}"/>
    <hyperlink ref="AL9" location="出雲１!A1" display="出雲市１" xr:uid="{00000000-0004-0000-1500-000011000000}"/>
    <hyperlink ref="AL27" location="鳥取１!A1" display="鳥取１" xr:uid="{00000000-0004-0000-1500-000012000000}"/>
    <hyperlink ref="AL28:AL30" location="新鳥取・八頭・岩美!A1" display="新鳥取市" xr:uid="{00000000-0004-0000-1500-000013000000}"/>
    <hyperlink ref="AL28" location="鳥取２・八頭・岩美!A1" display="鳥取２" xr:uid="{00000000-0004-0000-1500-000014000000}"/>
    <hyperlink ref="AL29" location="鳥取２・八頭・岩美!A1" display="八頭郡" xr:uid="{00000000-0004-0000-1500-000015000000}"/>
    <hyperlink ref="AL30" location="鳥取２・八頭・岩美!A1" display="岩美郡" xr:uid="{00000000-0004-0000-1500-000016000000}"/>
    <hyperlink ref="AL21" location="米子・境港!A1" display="米子市" xr:uid="{00000000-0004-0000-1500-000017000000}"/>
    <hyperlink ref="AL22" location="米子・境港!A1" display="境港市" xr:uid="{00000000-0004-0000-15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7:B35"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tabColor rgb="FFFFF6D5"/>
    <pageSetUpPr fitToPage="1"/>
  </sheetPr>
  <dimension ref="A1:AM34"/>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21" width="8" style="28" hidden="1"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25"/>
      <c r="U2" s="25"/>
      <c r="V2" s="25"/>
      <c r="W2" s="64" t="s">
        <v>160</v>
      </c>
      <c r="X2" s="25"/>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7"/>
      <c r="T3" s="1037"/>
      <c r="U3" s="1037"/>
      <c r="V3" s="1038"/>
      <c r="W3" s="1067">
        <f>申込書!B21</f>
        <v>0</v>
      </c>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0"/>
      <c r="T4" s="1040"/>
      <c r="U4" s="1040"/>
      <c r="V4" s="1041"/>
      <c r="W4" s="1040"/>
      <c r="X4" s="1040"/>
      <c r="Y4" s="1040"/>
      <c r="Z4" s="1040"/>
      <c r="AA4" s="1041"/>
      <c r="AB4" s="1039">
        <f>申込書!H4</f>
        <v>0</v>
      </c>
      <c r="AC4" s="1040"/>
      <c r="AD4" s="1046"/>
      <c r="AL4" s="194" t="s">
        <v>131</v>
      </c>
    </row>
    <row r="5" spans="1:39" ht="21.75" customHeight="1" thickBot="1">
      <c r="B5" s="1"/>
      <c r="C5" s="11"/>
      <c r="D5" s="48" t="s">
        <v>1089</v>
      </c>
      <c r="E5" s="483"/>
      <c r="AC5" s="48"/>
    </row>
    <row r="6" spans="1:39" ht="20.100000000000001" customHeight="1">
      <c r="A6" s="1049" t="s">
        <v>161</v>
      </c>
      <c r="B6" s="577"/>
      <c r="C6" s="578"/>
      <c r="D6" s="579" t="s">
        <v>82</v>
      </c>
      <c r="E6" s="579"/>
      <c r="F6" s="579"/>
      <c r="G6" s="580" t="s">
        <v>696</v>
      </c>
      <c r="H6" s="590"/>
      <c r="I6" s="579"/>
      <c r="J6" s="580" t="s">
        <v>697</v>
      </c>
      <c r="K6" s="579"/>
      <c r="L6" s="579"/>
      <c r="M6" s="580" t="s">
        <v>698</v>
      </c>
      <c r="N6" s="579"/>
      <c r="O6" s="579"/>
      <c r="P6" s="580" t="s">
        <v>699</v>
      </c>
      <c r="Q6" s="579"/>
      <c r="R6" s="579"/>
      <c r="S6" s="580"/>
      <c r="T6" s="579"/>
      <c r="U6" s="579"/>
      <c r="V6" s="580" t="s">
        <v>700</v>
      </c>
      <c r="W6" s="579"/>
      <c r="X6" s="579"/>
      <c r="Y6" s="580" t="s">
        <v>701</v>
      </c>
      <c r="Z6" s="579"/>
      <c r="AA6" s="581"/>
      <c r="AB6" s="582"/>
      <c r="AC6" s="582"/>
      <c r="AD6" s="582"/>
      <c r="AK6" s="35"/>
      <c r="AL6" s="195" t="s">
        <v>260</v>
      </c>
      <c r="AM6" s="484">
        <f>市郡別!E8</f>
        <v>0</v>
      </c>
    </row>
    <row r="7" spans="1:39" ht="20.100000000000001" customHeight="1">
      <c r="A7" s="1052"/>
      <c r="B7" s="583" t="s">
        <v>84</v>
      </c>
      <c r="C7" s="584"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702</v>
      </c>
      <c r="V7" s="585" t="s">
        <v>250</v>
      </c>
      <c r="W7" s="586"/>
      <c r="X7" s="587" t="s">
        <v>83</v>
      </c>
      <c r="Y7" s="585" t="s">
        <v>250</v>
      </c>
      <c r="Z7" s="588"/>
      <c r="AA7" s="589" t="s">
        <v>83</v>
      </c>
      <c r="AB7" s="582"/>
      <c r="AC7" s="582"/>
      <c r="AD7" s="582"/>
      <c r="AL7" s="195" t="s">
        <v>261</v>
      </c>
      <c r="AM7" s="484">
        <f>市郡別!E9</f>
        <v>0</v>
      </c>
    </row>
    <row r="8" spans="1:39" ht="20.100000000000001" customHeight="1">
      <c r="A8" s="1052"/>
      <c r="B8" s="781" t="s">
        <v>946</v>
      </c>
      <c r="C8" s="558" t="s">
        <v>544</v>
      </c>
      <c r="D8" s="715"/>
      <c r="E8" s="329">
        <v>20</v>
      </c>
      <c r="F8" s="526"/>
      <c r="G8" s="721"/>
      <c r="H8" s="329">
        <v>30</v>
      </c>
      <c r="I8" s="526"/>
      <c r="J8" s="721"/>
      <c r="K8" s="329">
        <v>220</v>
      </c>
      <c r="L8" s="526"/>
      <c r="M8" s="721"/>
      <c r="N8" s="329">
        <v>10</v>
      </c>
      <c r="O8" s="526"/>
      <c r="P8" s="721"/>
      <c r="Q8" s="329">
        <v>5</v>
      </c>
      <c r="R8" s="526"/>
      <c r="S8" s="533"/>
      <c r="T8" s="330"/>
      <c r="U8" s="330"/>
      <c r="V8" s="721" t="s">
        <v>544</v>
      </c>
      <c r="W8" s="329">
        <v>970</v>
      </c>
      <c r="X8" s="526"/>
      <c r="Y8" s="721"/>
      <c r="Z8" s="329">
        <v>15</v>
      </c>
      <c r="AA8" s="331"/>
      <c r="AB8" s="36"/>
      <c r="AC8" s="36"/>
      <c r="AD8" s="36"/>
      <c r="AE8" s="36"/>
      <c r="AF8" s="36"/>
      <c r="AG8" s="36"/>
      <c r="AH8" s="36"/>
      <c r="AI8" s="36"/>
      <c r="AJ8" s="36"/>
      <c r="AK8" s="38"/>
      <c r="AL8" s="195" t="s">
        <v>93</v>
      </c>
      <c r="AM8" s="484">
        <f>市郡別!E11</f>
        <v>0</v>
      </c>
    </row>
    <row r="9" spans="1:39" ht="20.100000000000001" customHeight="1">
      <c r="A9" s="1052"/>
      <c r="B9" s="725"/>
      <c r="C9" s="784" t="s">
        <v>545</v>
      </c>
      <c r="D9" s="565"/>
      <c r="E9" s="326">
        <v>20</v>
      </c>
      <c r="F9" s="549"/>
      <c r="G9" s="720"/>
      <c r="H9" s="326">
        <v>60</v>
      </c>
      <c r="I9" s="549"/>
      <c r="J9" s="720"/>
      <c r="K9" s="326">
        <v>150</v>
      </c>
      <c r="L9" s="549"/>
      <c r="M9" s="720"/>
      <c r="N9" s="326">
        <v>20</v>
      </c>
      <c r="O9" s="549"/>
      <c r="P9" s="720"/>
      <c r="Q9" s="326">
        <v>10</v>
      </c>
      <c r="R9" s="549"/>
      <c r="S9" s="532"/>
      <c r="T9" s="327"/>
      <c r="U9" s="327"/>
      <c r="V9" s="720" t="s">
        <v>545</v>
      </c>
      <c r="W9" s="326">
        <v>1460</v>
      </c>
      <c r="X9" s="549"/>
      <c r="Y9" s="720"/>
      <c r="Z9" s="326">
        <v>20</v>
      </c>
      <c r="AA9" s="374"/>
      <c r="AB9" s="36"/>
      <c r="AC9" s="36"/>
      <c r="AD9" s="36"/>
      <c r="AE9" s="36"/>
      <c r="AF9" s="36"/>
      <c r="AG9" s="36"/>
      <c r="AH9" s="36"/>
      <c r="AI9" s="36"/>
      <c r="AJ9" s="36"/>
      <c r="AK9" s="38"/>
      <c r="AL9" s="195" t="s">
        <v>262</v>
      </c>
      <c r="AM9" s="484">
        <f>市郡別!E12</f>
        <v>0</v>
      </c>
    </row>
    <row r="10" spans="1:39" ht="20.100000000000001" customHeight="1">
      <c r="A10" s="1052"/>
      <c r="B10" s="379">
        <f>SUM(E8:E10,H8:H10,N8:N10,K8:K10,Q8:Q10,W8:W10,Z8:Z10)</f>
        <v>4535</v>
      </c>
      <c r="C10" s="755" t="s">
        <v>546</v>
      </c>
      <c r="D10" s="717"/>
      <c r="E10" s="333">
        <v>10</v>
      </c>
      <c r="F10" s="527"/>
      <c r="G10" s="722"/>
      <c r="H10" s="333">
        <v>40</v>
      </c>
      <c r="I10" s="527"/>
      <c r="J10" s="722"/>
      <c r="K10" s="333">
        <v>70</v>
      </c>
      <c r="L10" s="527"/>
      <c r="M10" s="722"/>
      <c r="N10" s="333">
        <v>35</v>
      </c>
      <c r="O10" s="527"/>
      <c r="P10" s="722"/>
      <c r="Q10" s="333">
        <v>10</v>
      </c>
      <c r="R10" s="527"/>
      <c r="S10" s="534"/>
      <c r="T10" s="334"/>
      <c r="U10" s="334"/>
      <c r="V10" s="722" t="s">
        <v>546</v>
      </c>
      <c r="W10" s="333">
        <v>1330</v>
      </c>
      <c r="X10" s="527"/>
      <c r="Y10" s="722"/>
      <c r="Z10" s="333">
        <v>30</v>
      </c>
      <c r="AA10" s="335"/>
      <c r="AB10" s="36"/>
      <c r="AC10" s="36"/>
      <c r="AD10" s="36"/>
      <c r="AE10" s="36"/>
      <c r="AF10" s="36"/>
      <c r="AG10" s="36"/>
      <c r="AH10" s="36"/>
      <c r="AI10" s="36"/>
      <c r="AJ10" s="36"/>
      <c r="AK10" s="38"/>
      <c r="AL10" s="195" t="s">
        <v>263</v>
      </c>
      <c r="AM10" s="484">
        <f>市郡別!E13</f>
        <v>0</v>
      </c>
    </row>
    <row r="11" spans="1:39" ht="20.100000000000001" customHeight="1">
      <c r="A11" s="1052"/>
      <c r="B11" s="725" t="s">
        <v>947</v>
      </c>
      <c r="C11" s="566" t="s">
        <v>547</v>
      </c>
      <c r="D11" s="563"/>
      <c r="E11" s="336">
        <v>20</v>
      </c>
      <c r="F11" s="528"/>
      <c r="G11" s="723"/>
      <c r="H11" s="336">
        <v>20</v>
      </c>
      <c r="I11" s="528"/>
      <c r="J11" s="723"/>
      <c r="K11" s="336">
        <v>50</v>
      </c>
      <c r="L11" s="528"/>
      <c r="M11" s="723"/>
      <c r="N11" s="336">
        <v>10</v>
      </c>
      <c r="O11" s="528"/>
      <c r="P11" s="723"/>
      <c r="Q11" s="336">
        <v>5</v>
      </c>
      <c r="R11" s="528"/>
      <c r="S11" s="535"/>
      <c r="T11" s="337"/>
      <c r="U11" s="337"/>
      <c r="V11" s="723" t="s">
        <v>547</v>
      </c>
      <c r="W11" s="336">
        <v>810</v>
      </c>
      <c r="X11" s="528"/>
      <c r="Y11" s="723"/>
      <c r="Z11" s="336">
        <v>5</v>
      </c>
      <c r="AA11" s="338"/>
      <c r="AB11" s="36"/>
      <c r="AC11" s="36"/>
      <c r="AD11" s="36"/>
      <c r="AE11" s="36"/>
      <c r="AF11" s="36"/>
      <c r="AG11" s="36"/>
      <c r="AH11" s="36"/>
      <c r="AI11" s="36"/>
      <c r="AJ11" s="36"/>
      <c r="AK11" s="38"/>
      <c r="AL11" s="195" t="s">
        <v>85</v>
      </c>
      <c r="AM11" s="484">
        <f>市郡別!E15</f>
        <v>0</v>
      </c>
    </row>
    <row r="12" spans="1:39" ht="20.100000000000001" customHeight="1">
      <c r="A12" s="1052"/>
      <c r="B12" s="236">
        <f>SUM(E11:E12,H11:H12,N11:N12,K11:K12,Q11:Q12,W11:W12,Z11:Z12)</f>
        <v>2845</v>
      </c>
      <c r="C12" s="785" t="s">
        <v>957</v>
      </c>
      <c r="D12" s="717"/>
      <c r="E12" s="333">
        <v>140</v>
      </c>
      <c r="F12" s="527"/>
      <c r="G12" s="722"/>
      <c r="H12" s="333">
        <v>70</v>
      </c>
      <c r="I12" s="527"/>
      <c r="J12" s="722"/>
      <c r="K12" s="333">
        <v>210</v>
      </c>
      <c r="L12" s="527"/>
      <c r="M12" s="722"/>
      <c r="N12" s="333">
        <v>15</v>
      </c>
      <c r="O12" s="527"/>
      <c r="P12" s="722"/>
      <c r="Q12" s="333">
        <v>10</v>
      </c>
      <c r="R12" s="527"/>
      <c r="S12" s="534"/>
      <c r="T12" s="334"/>
      <c r="U12" s="334"/>
      <c r="V12" s="722" t="s">
        <v>958</v>
      </c>
      <c r="W12" s="333">
        <v>1450</v>
      </c>
      <c r="X12" s="527"/>
      <c r="Y12" s="722"/>
      <c r="Z12" s="333">
        <v>30</v>
      </c>
      <c r="AA12" s="335"/>
      <c r="AB12" s="36"/>
      <c r="AC12" s="36"/>
      <c r="AD12" s="36"/>
      <c r="AE12" s="36"/>
      <c r="AF12" s="36"/>
      <c r="AG12" s="36"/>
      <c r="AH12" s="36"/>
      <c r="AI12" s="36"/>
      <c r="AJ12" s="36"/>
      <c r="AK12" s="38"/>
      <c r="AL12" s="195" t="s">
        <v>90</v>
      </c>
      <c r="AM12" s="484">
        <f>市郡別!E16</f>
        <v>0</v>
      </c>
    </row>
    <row r="13" spans="1:39" ht="20.100000000000001" customHeight="1">
      <c r="A13" s="1052"/>
      <c r="B13" s="574" t="s">
        <v>948</v>
      </c>
      <c r="C13" s="566" t="s">
        <v>548</v>
      </c>
      <c r="D13" s="786"/>
      <c r="E13" s="336">
        <v>30</v>
      </c>
      <c r="F13" s="528"/>
      <c r="G13" s="723"/>
      <c r="H13" s="336">
        <v>90</v>
      </c>
      <c r="I13" s="528"/>
      <c r="J13" s="788"/>
      <c r="K13" s="336">
        <v>150</v>
      </c>
      <c r="L13" s="528"/>
      <c r="M13" s="723"/>
      <c r="N13" s="336">
        <v>20</v>
      </c>
      <c r="O13" s="528"/>
      <c r="P13" s="723"/>
      <c r="Q13" s="336">
        <v>10</v>
      </c>
      <c r="R13" s="528"/>
      <c r="S13" s="535"/>
      <c r="T13" s="337"/>
      <c r="U13" s="337"/>
      <c r="V13" s="723" t="s">
        <v>548</v>
      </c>
      <c r="W13" s="336">
        <v>1530</v>
      </c>
      <c r="X13" s="528"/>
      <c r="Y13" s="723"/>
      <c r="Z13" s="336">
        <v>35</v>
      </c>
      <c r="AA13" s="338"/>
      <c r="AB13" s="36"/>
      <c r="AC13" s="36"/>
      <c r="AD13" s="36"/>
      <c r="AE13" s="36"/>
      <c r="AF13" s="36"/>
      <c r="AG13" s="36"/>
      <c r="AH13" s="36"/>
      <c r="AI13" s="36"/>
      <c r="AJ13" s="36"/>
      <c r="AK13" s="38"/>
      <c r="AL13" s="195" t="s">
        <v>62</v>
      </c>
      <c r="AM13" s="484">
        <f>市郡別!E17</f>
        <v>0</v>
      </c>
    </row>
    <row r="14" spans="1:39" ht="20.100000000000001" customHeight="1">
      <c r="A14" s="1052"/>
      <c r="B14" s="572"/>
      <c r="C14" s="739" t="s">
        <v>549</v>
      </c>
      <c r="D14" s="563"/>
      <c r="E14" s="336">
        <v>10</v>
      </c>
      <c r="F14" s="528"/>
      <c r="G14" s="723"/>
      <c r="H14" s="336">
        <v>35</v>
      </c>
      <c r="I14" s="528"/>
      <c r="J14" s="723"/>
      <c r="K14" s="336">
        <v>40</v>
      </c>
      <c r="L14" s="528"/>
      <c r="M14" s="723"/>
      <c r="N14" s="336">
        <v>15</v>
      </c>
      <c r="O14" s="528"/>
      <c r="P14" s="723"/>
      <c r="Q14" s="336">
        <v>15</v>
      </c>
      <c r="R14" s="528"/>
      <c r="S14" s="535"/>
      <c r="T14" s="337"/>
      <c r="U14" s="337"/>
      <c r="V14" s="723" t="s">
        <v>549</v>
      </c>
      <c r="W14" s="336">
        <v>1160</v>
      </c>
      <c r="X14" s="528"/>
      <c r="Y14" s="723"/>
      <c r="Z14" s="336">
        <v>20</v>
      </c>
      <c r="AA14" s="338"/>
      <c r="AB14" s="36"/>
      <c r="AC14" s="36"/>
      <c r="AD14" s="36"/>
      <c r="AE14" s="36"/>
      <c r="AF14" s="36"/>
      <c r="AG14" s="36"/>
      <c r="AH14" s="36"/>
      <c r="AI14" s="36"/>
      <c r="AJ14" s="36"/>
      <c r="AK14" s="38"/>
      <c r="AL14" s="195" t="s">
        <v>63</v>
      </c>
      <c r="AM14" s="484">
        <f>市郡別!E18</f>
        <v>0</v>
      </c>
    </row>
    <row r="15" spans="1:39" ht="20.100000000000001" customHeight="1" thickBot="1">
      <c r="A15" s="1052"/>
      <c r="B15" s="380">
        <f>SUM(E13:E15,H13:H15,N13:N15,K13:K15,Q13:Q15,W13:W15,Z13:Z15)</f>
        <v>3160</v>
      </c>
      <c r="C15" s="787" t="s">
        <v>550</v>
      </c>
      <c r="D15" s="823" t="s">
        <v>1027</v>
      </c>
      <c r="E15" s="340"/>
      <c r="F15" s="529"/>
      <c r="G15" s="724"/>
      <c r="H15" s="340"/>
      <c r="I15" s="529"/>
      <c r="J15" s="724"/>
      <c r="K15" s="340"/>
      <c r="L15" s="529"/>
      <c r="M15" s="724"/>
      <c r="N15" s="340"/>
      <c r="O15" s="529"/>
      <c r="P15" s="760"/>
      <c r="Q15" s="340"/>
      <c r="R15" s="529"/>
      <c r="S15" s="536"/>
      <c r="T15" s="341"/>
      <c r="U15" s="341"/>
      <c r="V15" s="724"/>
      <c r="W15" s="340"/>
      <c r="X15" s="529"/>
      <c r="Y15" s="724"/>
      <c r="Z15" s="340"/>
      <c r="AA15" s="342"/>
      <c r="AB15" s="36"/>
      <c r="AC15" s="36"/>
      <c r="AD15" s="36"/>
      <c r="AE15" s="36"/>
      <c r="AF15" s="36"/>
      <c r="AG15" s="36"/>
      <c r="AH15" s="36"/>
      <c r="AI15" s="36"/>
      <c r="AJ15" s="36"/>
      <c r="AK15" s="38"/>
      <c r="AL15" s="195" t="s">
        <v>64</v>
      </c>
      <c r="AM15" s="484">
        <f>市郡別!E20</f>
        <v>0</v>
      </c>
    </row>
    <row r="16" spans="1:39" ht="20.100000000000001" customHeight="1" thickTop="1">
      <c r="A16" s="1052"/>
      <c r="B16" s="234" t="s">
        <v>309</v>
      </c>
      <c r="C16" s="254">
        <f>SUM(E17,H17,N17,K17,Q17,W17,Z17)</f>
        <v>10540</v>
      </c>
      <c r="D16" s="257"/>
      <c r="E16" s="282"/>
      <c r="F16" s="501"/>
      <c r="G16" s="494"/>
      <c r="H16" s="282"/>
      <c r="I16" s="501"/>
      <c r="J16" s="494"/>
      <c r="K16" s="282"/>
      <c r="L16" s="501"/>
      <c r="M16" s="494"/>
      <c r="N16" s="282"/>
      <c r="O16" s="501"/>
      <c r="P16" s="494"/>
      <c r="Q16" s="282"/>
      <c r="R16" s="501"/>
      <c r="S16" s="515"/>
      <c r="T16" s="304"/>
      <c r="U16" s="304"/>
      <c r="V16" s="494"/>
      <c r="W16" s="282"/>
      <c r="X16" s="501"/>
      <c r="Y16" s="494"/>
      <c r="Z16" s="282"/>
      <c r="AA16" s="285"/>
      <c r="AB16" s="36"/>
      <c r="AC16" s="36"/>
      <c r="AD16" s="36"/>
      <c r="AE16" s="36"/>
      <c r="AF16" s="36"/>
      <c r="AG16" s="36"/>
      <c r="AH16" s="36"/>
      <c r="AI16" s="36"/>
      <c r="AJ16" s="36"/>
      <c r="AK16" s="38"/>
      <c r="AL16" s="195" t="s">
        <v>69</v>
      </c>
      <c r="AM16" s="484">
        <f>市郡別!E21</f>
        <v>0</v>
      </c>
    </row>
    <row r="17" spans="1:39" ht="20.100000000000001" customHeight="1" thickBot="1">
      <c r="A17" s="1053"/>
      <c r="B17" s="238" t="s">
        <v>302</v>
      </c>
      <c r="C17" s="259">
        <f>SUM(F17,I17,O17,L17,R17,X17,AA17)</f>
        <v>0</v>
      </c>
      <c r="D17" s="286"/>
      <c r="E17" s="287">
        <f>SUM(E8:E15)</f>
        <v>250</v>
      </c>
      <c r="F17" s="493">
        <f>SUM(F8:F15)</f>
        <v>0</v>
      </c>
      <c r="G17" s="503"/>
      <c r="H17" s="287">
        <f>SUM(H8:H15)</f>
        <v>345</v>
      </c>
      <c r="I17" s="493">
        <f>SUM(I8:I15)</f>
        <v>0</v>
      </c>
      <c r="J17" s="503"/>
      <c r="K17" s="287">
        <f>SUM(K8:K15)</f>
        <v>890</v>
      </c>
      <c r="L17" s="493">
        <f>SUM(L8:L15)</f>
        <v>0</v>
      </c>
      <c r="M17" s="503"/>
      <c r="N17" s="287">
        <f>SUM(N8:N15)</f>
        <v>125</v>
      </c>
      <c r="O17" s="493">
        <f>SUM(O8:O15)</f>
        <v>0</v>
      </c>
      <c r="P17" s="503"/>
      <c r="Q17" s="287">
        <f>SUM(Q8:Q15)</f>
        <v>65</v>
      </c>
      <c r="R17" s="493">
        <f>SUM(R8:R15)</f>
        <v>0</v>
      </c>
      <c r="S17" s="518"/>
      <c r="T17" s="310"/>
      <c r="U17" s="310"/>
      <c r="V17" s="503"/>
      <c r="W17" s="287">
        <f>SUM(W8:W15)</f>
        <v>8710</v>
      </c>
      <c r="X17" s="493">
        <f>SUM(X8:X15)</f>
        <v>0</v>
      </c>
      <c r="Y17" s="503"/>
      <c r="Z17" s="287">
        <f>SUM(Z8:Z15)</f>
        <v>155</v>
      </c>
      <c r="AA17" s="264">
        <f>SUM(AA8:AA15)</f>
        <v>0</v>
      </c>
      <c r="AB17" s="36"/>
      <c r="AC17" s="36"/>
      <c r="AD17" s="36"/>
      <c r="AE17" s="36"/>
      <c r="AF17" s="36"/>
      <c r="AG17" s="36"/>
      <c r="AH17" s="36"/>
      <c r="AI17" s="36"/>
      <c r="AJ17" s="36"/>
      <c r="AK17" s="38"/>
      <c r="AL17" s="195" t="s">
        <v>66</v>
      </c>
      <c r="AM17" s="484">
        <f>市郡別!E22</f>
        <v>0</v>
      </c>
    </row>
    <row r="18" spans="1:39" ht="20.100000000000001" customHeight="1" thickBot="1">
      <c r="B18" s="68"/>
      <c r="C18" s="35"/>
      <c r="D18" s="44"/>
      <c r="E18" s="138"/>
      <c r="F18" s="138"/>
      <c r="G18" s="44"/>
      <c r="H18" s="143"/>
      <c r="I18" s="138"/>
      <c r="J18" s="44"/>
      <c r="K18" s="138"/>
      <c r="L18" s="138"/>
      <c r="M18" s="44"/>
      <c r="N18" s="138"/>
      <c r="O18" s="138"/>
      <c r="P18" s="44"/>
      <c r="Q18" s="138"/>
      <c r="R18" s="138"/>
      <c r="S18" s="36"/>
      <c r="T18" s="36"/>
      <c r="U18" s="36"/>
      <c r="V18" s="44"/>
      <c r="W18" s="138"/>
      <c r="X18" s="138"/>
      <c r="Y18" s="44"/>
      <c r="Z18" s="138"/>
      <c r="AA18" s="138"/>
      <c r="AB18" s="36"/>
      <c r="AC18" s="36"/>
      <c r="AD18" s="36"/>
      <c r="AE18" s="36"/>
      <c r="AF18" s="36"/>
      <c r="AG18" s="36"/>
      <c r="AH18" s="36"/>
      <c r="AI18" s="36"/>
      <c r="AJ18" s="36"/>
      <c r="AK18" s="38"/>
      <c r="AL18" s="195" t="s">
        <v>65</v>
      </c>
      <c r="AM18" s="484">
        <f>市郡別!E23</f>
        <v>0</v>
      </c>
    </row>
    <row r="19" spans="1:39" ht="20.100000000000001" customHeight="1">
      <c r="A19" s="1049" t="s">
        <v>162</v>
      </c>
      <c r="B19" s="577" t="s">
        <v>949</v>
      </c>
      <c r="C19" s="742" t="s">
        <v>953</v>
      </c>
      <c r="D19" s="769"/>
      <c r="E19" s="349">
        <v>70</v>
      </c>
      <c r="F19" s="542"/>
      <c r="G19" s="746"/>
      <c r="H19" s="349">
        <v>20</v>
      </c>
      <c r="I19" s="542"/>
      <c r="J19" s="746"/>
      <c r="K19" s="349">
        <v>20</v>
      </c>
      <c r="L19" s="542"/>
      <c r="M19" s="746"/>
      <c r="N19" s="349">
        <v>10</v>
      </c>
      <c r="O19" s="542"/>
      <c r="P19" s="746"/>
      <c r="Q19" s="349">
        <v>5</v>
      </c>
      <c r="R19" s="542"/>
      <c r="S19" s="543"/>
      <c r="T19" s="350"/>
      <c r="U19" s="350"/>
      <c r="V19" s="746" t="s">
        <v>959</v>
      </c>
      <c r="W19" s="349">
        <v>750</v>
      </c>
      <c r="X19" s="542"/>
      <c r="Y19" s="746"/>
      <c r="Z19" s="349">
        <v>10</v>
      </c>
      <c r="AA19" s="351"/>
      <c r="AB19" s="36"/>
      <c r="AC19" s="36"/>
      <c r="AD19" s="36"/>
      <c r="AE19" s="36"/>
      <c r="AF19" s="36"/>
      <c r="AG19" s="36"/>
      <c r="AH19" s="36"/>
      <c r="AI19" s="36"/>
      <c r="AJ19" s="36"/>
      <c r="AK19" s="38"/>
      <c r="AL19" s="195" t="s">
        <v>94</v>
      </c>
      <c r="AM19" s="484">
        <f>市郡別!E24</f>
        <v>0</v>
      </c>
    </row>
    <row r="20" spans="1:39" ht="20.100000000000001" customHeight="1">
      <c r="A20" s="1052"/>
      <c r="B20" s="381">
        <f>SUM(E19:E20,H19:H20,N19:N20,K19:K20,Q19:Q20,W19:W20,Z19:Z20)</f>
        <v>885</v>
      </c>
      <c r="C20" s="752"/>
      <c r="D20" s="765"/>
      <c r="E20" s="356"/>
      <c r="F20" s="527"/>
      <c r="G20" s="759"/>
      <c r="H20" s="356"/>
      <c r="I20" s="527"/>
      <c r="J20" s="759"/>
      <c r="K20" s="356"/>
      <c r="L20" s="527"/>
      <c r="M20" s="759"/>
      <c r="N20" s="356"/>
      <c r="O20" s="527"/>
      <c r="P20" s="759"/>
      <c r="Q20" s="356"/>
      <c r="R20" s="527"/>
      <c r="S20" s="546"/>
      <c r="T20" s="357"/>
      <c r="U20" s="357"/>
      <c r="V20" s="759"/>
      <c r="W20" s="356"/>
      <c r="X20" s="527"/>
      <c r="Y20" s="759"/>
      <c r="Z20" s="356"/>
      <c r="AA20" s="335"/>
      <c r="AB20" s="36"/>
      <c r="AC20" s="36"/>
      <c r="AD20" s="36"/>
      <c r="AE20" s="36"/>
      <c r="AF20" s="36"/>
      <c r="AG20" s="36"/>
      <c r="AH20" s="36"/>
      <c r="AI20" s="36"/>
      <c r="AJ20" s="36"/>
      <c r="AK20" s="38"/>
      <c r="AL20" s="195" t="s">
        <v>89</v>
      </c>
      <c r="AM20" s="484">
        <f>市郡別!E25</f>
        <v>0</v>
      </c>
    </row>
    <row r="21" spans="1:39" ht="20.100000000000001" customHeight="1">
      <c r="A21" s="1052"/>
      <c r="B21" s="764" t="s">
        <v>950</v>
      </c>
      <c r="C21" s="558" t="s">
        <v>551</v>
      </c>
      <c r="D21" s="655" t="s">
        <v>954</v>
      </c>
      <c r="E21" s="329"/>
      <c r="F21" s="526"/>
      <c r="G21" s="721"/>
      <c r="H21" s="329">
        <v>25</v>
      </c>
      <c r="I21" s="526"/>
      <c r="J21" s="721"/>
      <c r="K21" s="329">
        <v>130</v>
      </c>
      <c r="L21" s="526"/>
      <c r="M21" s="721"/>
      <c r="N21" s="329">
        <v>10</v>
      </c>
      <c r="O21" s="526"/>
      <c r="P21" s="721"/>
      <c r="Q21" s="329">
        <v>5</v>
      </c>
      <c r="R21" s="526"/>
      <c r="S21" s="533"/>
      <c r="T21" s="330"/>
      <c r="U21" s="330"/>
      <c r="V21" s="721" t="s">
        <v>551</v>
      </c>
      <c r="W21" s="329">
        <v>860</v>
      </c>
      <c r="X21" s="526"/>
      <c r="Y21" s="721"/>
      <c r="Z21" s="329">
        <v>5</v>
      </c>
      <c r="AA21" s="331"/>
      <c r="AB21" s="36"/>
      <c r="AC21" s="36"/>
      <c r="AD21" s="36"/>
      <c r="AE21" s="36"/>
      <c r="AF21" s="36"/>
      <c r="AG21" s="36"/>
      <c r="AH21" s="36"/>
      <c r="AI21" s="36"/>
      <c r="AJ21" s="36"/>
      <c r="AK21" s="38"/>
      <c r="AL21" s="395" t="s">
        <v>97</v>
      </c>
      <c r="AM21" s="484">
        <f>市郡別!E29</f>
        <v>0</v>
      </c>
    </row>
    <row r="22" spans="1:39" ht="20.100000000000001" customHeight="1">
      <c r="A22" s="1052"/>
      <c r="B22" s="381">
        <f>SUM(E21:E22,H21:H22,N21:N22,K21:K22,Q21:Q22,W21:W22,Z21:Z22)</f>
        <v>1240</v>
      </c>
      <c r="C22" s="755" t="s">
        <v>552</v>
      </c>
      <c r="D22" s="717"/>
      <c r="E22" s="333">
        <v>90</v>
      </c>
      <c r="F22" s="527"/>
      <c r="G22" s="722"/>
      <c r="H22" s="333">
        <v>10</v>
      </c>
      <c r="I22" s="527"/>
      <c r="J22" s="722"/>
      <c r="K22" s="333">
        <v>90</v>
      </c>
      <c r="L22" s="527"/>
      <c r="M22" s="722"/>
      <c r="N22" s="333">
        <v>5</v>
      </c>
      <c r="O22" s="527"/>
      <c r="P22" s="722"/>
      <c r="Q22" s="333">
        <v>5</v>
      </c>
      <c r="R22" s="527"/>
      <c r="S22" s="534"/>
      <c r="T22" s="334"/>
      <c r="U22" s="334"/>
      <c r="V22" s="722" t="s">
        <v>960</v>
      </c>
      <c r="W22" s="333"/>
      <c r="X22" s="527"/>
      <c r="Y22" s="722"/>
      <c r="Z22" s="333">
        <v>5</v>
      </c>
      <c r="AA22" s="335"/>
      <c r="AB22" s="36"/>
      <c r="AC22" s="36"/>
      <c r="AD22" s="36"/>
      <c r="AE22" s="36"/>
      <c r="AF22" s="36"/>
      <c r="AG22" s="36"/>
      <c r="AH22" s="36"/>
      <c r="AI22" s="36"/>
      <c r="AJ22" s="36"/>
      <c r="AK22" s="38"/>
      <c r="AL22" s="395" t="s">
        <v>98</v>
      </c>
      <c r="AM22" s="484">
        <f>市郡別!E30</f>
        <v>0</v>
      </c>
    </row>
    <row r="23" spans="1:39" ht="20.100000000000001" customHeight="1">
      <c r="A23" s="1052"/>
      <c r="B23" s="726" t="s">
        <v>951</v>
      </c>
      <c r="C23" s="566" t="s">
        <v>553</v>
      </c>
      <c r="D23" s="563"/>
      <c r="E23" s="336">
        <v>40</v>
      </c>
      <c r="F23" s="528"/>
      <c r="G23" s="723"/>
      <c r="H23" s="336">
        <v>5</v>
      </c>
      <c r="I23" s="528"/>
      <c r="J23" s="723"/>
      <c r="K23" s="336">
        <v>120</v>
      </c>
      <c r="L23" s="528"/>
      <c r="M23" s="723"/>
      <c r="N23" s="336">
        <v>5</v>
      </c>
      <c r="O23" s="528"/>
      <c r="P23" s="723"/>
      <c r="Q23" s="336">
        <v>5</v>
      </c>
      <c r="R23" s="528"/>
      <c r="S23" s="535"/>
      <c r="T23" s="337"/>
      <c r="U23" s="337"/>
      <c r="V23" s="789" t="s">
        <v>379</v>
      </c>
      <c r="W23" s="336"/>
      <c r="X23" s="528"/>
      <c r="Y23" s="723"/>
      <c r="Z23" s="336">
        <v>10</v>
      </c>
      <c r="AA23" s="338"/>
      <c r="AB23" s="36"/>
      <c r="AC23" s="36"/>
      <c r="AD23" s="36"/>
      <c r="AE23" s="36"/>
      <c r="AF23" s="36"/>
      <c r="AG23" s="36"/>
      <c r="AH23" s="36"/>
      <c r="AI23" s="36"/>
      <c r="AJ23" s="36"/>
      <c r="AK23" s="38"/>
      <c r="AL23" s="197" t="s">
        <v>161</v>
      </c>
      <c r="AM23" s="484">
        <f>市郡別!E31</f>
        <v>0</v>
      </c>
    </row>
    <row r="24" spans="1:39" ht="20.100000000000001" customHeight="1">
      <c r="A24" s="1052"/>
      <c r="B24" s="738"/>
      <c r="C24" s="560" t="s">
        <v>554</v>
      </c>
      <c r="D24" s="744" t="s">
        <v>955</v>
      </c>
      <c r="E24" s="322"/>
      <c r="F24" s="524"/>
      <c r="G24" s="719"/>
      <c r="H24" s="322">
        <v>10</v>
      </c>
      <c r="I24" s="524"/>
      <c r="J24" s="719" t="s">
        <v>955</v>
      </c>
      <c r="K24" s="322"/>
      <c r="L24" s="524"/>
      <c r="M24" s="719"/>
      <c r="N24" s="322">
        <v>10</v>
      </c>
      <c r="O24" s="524"/>
      <c r="P24" s="719"/>
      <c r="Q24" s="322">
        <v>5</v>
      </c>
      <c r="R24" s="524"/>
      <c r="S24" s="531"/>
      <c r="T24" s="323"/>
      <c r="U24" s="323"/>
      <c r="V24" s="719" t="s">
        <v>554</v>
      </c>
      <c r="W24" s="322">
        <v>310</v>
      </c>
      <c r="X24" s="524"/>
      <c r="Y24" s="719"/>
      <c r="Z24" s="322">
        <v>5</v>
      </c>
      <c r="AA24" s="324"/>
      <c r="AB24" s="36"/>
      <c r="AC24" s="36"/>
      <c r="AD24" s="36"/>
      <c r="AE24" s="36"/>
      <c r="AF24" s="36"/>
      <c r="AG24" s="36"/>
      <c r="AH24" s="36"/>
      <c r="AI24" s="36"/>
      <c r="AJ24" s="36"/>
      <c r="AK24" s="38"/>
      <c r="AL24" s="197" t="s">
        <v>162</v>
      </c>
      <c r="AM24" s="484">
        <f>市郡別!E32</f>
        <v>0</v>
      </c>
    </row>
    <row r="25" spans="1:39" ht="20.100000000000001" customHeight="1">
      <c r="A25" s="1052"/>
      <c r="B25" s="782"/>
      <c r="C25" s="784" t="s">
        <v>555</v>
      </c>
      <c r="D25" s="744" t="s">
        <v>955</v>
      </c>
      <c r="E25" s="326"/>
      <c r="F25" s="549"/>
      <c r="G25" s="720"/>
      <c r="H25" s="326">
        <v>10</v>
      </c>
      <c r="I25" s="549"/>
      <c r="J25" s="720"/>
      <c r="K25" s="326">
        <v>40</v>
      </c>
      <c r="L25" s="549"/>
      <c r="M25" s="720"/>
      <c r="N25" s="326">
        <v>5</v>
      </c>
      <c r="O25" s="549"/>
      <c r="P25" s="720"/>
      <c r="Q25" s="326">
        <v>5</v>
      </c>
      <c r="R25" s="549"/>
      <c r="S25" s="532"/>
      <c r="T25" s="327"/>
      <c r="U25" s="327"/>
      <c r="V25" s="719" t="s">
        <v>961</v>
      </c>
      <c r="W25" s="326"/>
      <c r="X25" s="549"/>
      <c r="Y25" s="720"/>
      <c r="Z25" s="326">
        <v>5</v>
      </c>
      <c r="AA25" s="374"/>
      <c r="AB25" s="36"/>
      <c r="AC25" s="36"/>
      <c r="AD25" s="36"/>
      <c r="AE25" s="36"/>
      <c r="AF25" s="36"/>
      <c r="AG25" s="36"/>
      <c r="AH25" s="36"/>
      <c r="AI25" s="36"/>
      <c r="AJ25" s="36"/>
      <c r="AK25" s="38"/>
      <c r="AL25" s="195" t="s">
        <v>163</v>
      </c>
      <c r="AM25" s="484">
        <f>市郡別!E33</f>
        <v>0</v>
      </c>
    </row>
    <row r="26" spans="1:39" ht="20.100000000000001" customHeight="1">
      <c r="A26" s="1052"/>
      <c r="B26" s="726"/>
      <c r="C26" s="560" t="s">
        <v>556</v>
      </c>
      <c r="D26" s="564"/>
      <c r="E26" s="322">
        <v>10</v>
      </c>
      <c r="F26" s="524"/>
      <c r="G26" s="719"/>
      <c r="H26" s="322">
        <v>5</v>
      </c>
      <c r="I26" s="524"/>
      <c r="J26" s="719"/>
      <c r="K26" s="322">
        <v>10</v>
      </c>
      <c r="L26" s="524"/>
      <c r="M26" s="719"/>
      <c r="N26" s="322">
        <v>5</v>
      </c>
      <c r="O26" s="524"/>
      <c r="P26" s="719"/>
      <c r="Q26" s="322">
        <v>5</v>
      </c>
      <c r="R26" s="524"/>
      <c r="S26" s="531"/>
      <c r="T26" s="323"/>
      <c r="U26" s="323"/>
      <c r="V26" s="735" t="s">
        <v>962</v>
      </c>
      <c r="W26" s="322">
        <v>370</v>
      </c>
      <c r="X26" s="524"/>
      <c r="Y26" s="719"/>
      <c r="Z26" s="322"/>
      <c r="AA26" s="324"/>
      <c r="AB26" s="36"/>
      <c r="AC26" s="36"/>
      <c r="AD26" s="36"/>
      <c r="AE26" s="36"/>
      <c r="AF26" s="36"/>
      <c r="AG26" s="36"/>
      <c r="AH26" s="36"/>
      <c r="AI26" s="36"/>
      <c r="AJ26" s="36"/>
      <c r="AK26" s="36"/>
      <c r="AL26" s="195" t="s">
        <v>164</v>
      </c>
      <c r="AM26" s="484">
        <f>市郡別!E34</f>
        <v>0</v>
      </c>
    </row>
    <row r="27" spans="1:39" ht="20.100000000000001" customHeight="1">
      <c r="A27" s="1052"/>
      <c r="B27" s="783"/>
      <c r="C27" s="560" t="s">
        <v>956</v>
      </c>
      <c r="D27" s="564"/>
      <c r="E27" s="322">
        <v>20</v>
      </c>
      <c r="F27" s="524"/>
      <c r="G27" s="719"/>
      <c r="H27" s="322">
        <v>5</v>
      </c>
      <c r="I27" s="524"/>
      <c r="J27" s="719"/>
      <c r="K27" s="322"/>
      <c r="L27" s="524"/>
      <c r="M27" s="719"/>
      <c r="N27" s="322"/>
      <c r="O27" s="524"/>
      <c r="P27" s="719"/>
      <c r="Q27" s="322"/>
      <c r="R27" s="524"/>
      <c r="S27" s="531"/>
      <c r="T27" s="323"/>
      <c r="U27" s="323"/>
      <c r="V27" s="719" t="s">
        <v>956</v>
      </c>
      <c r="W27" s="322">
        <v>160</v>
      </c>
      <c r="X27" s="524"/>
      <c r="Y27" s="719"/>
      <c r="Z27" s="322"/>
      <c r="AA27" s="324"/>
      <c r="AB27" s="36"/>
      <c r="AC27" s="36"/>
      <c r="AD27" s="36"/>
      <c r="AE27" s="36"/>
      <c r="AF27" s="36"/>
      <c r="AG27" s="36"/>
      <c r="AH27" s="36"/>
      <c r="AI27" s="36"/>
      <c r="AJ27" s="36"/>
      <c r="AL27" s="395" t="s">
        <v>264</v>
      </c>
      <c r="AM27" s="484">
        <f>鳥取1!C32</f>
        <v>0</v>
      </c>
    </row>
    <row r="28" spans="1:39" ht="20.100000000000001" customHeight="1" thickBot="1">
      <c r="A28" s="1052"/>
      <c r="B28" s="346">
        <f>SUM(E23:E28,H23:H28,N23:N28,K23:K28,Q23:Q28,W23:W28,Z23:Z28)</f>
        <v>1800</v>
      </c>
      <c r="C28" s="731" t="s">
        <v>345</v>
      </c>
      <c r="D28" s="570"/>
      <c r="E28" s="340">
        <v>30</v>
      </c>
      <c r="F28" s="529"/>
      <c r="G28" s="724"/>
      <c r="H28" s="340">
        <v>15</v>
      </c>
      <c r="I28" s="529"/>
      <c r="J28" s="724"/>
      <c r="K28" s="340">
        <v>180</v>
      </c>
      <c r="L28" s="529"/>
      <c r="M28" s="724"/>
      <c r="N28" s="340">
        <v>5</v>
      </c>
      <c r="O28" s="529"/>
      <c r="P28" s="724"/>
      <c r="Q28" s="340">
        <v>5</v>
      </c>
      <c r="R28" s="529"/>
      <c r="S28" s="536"/>
      <c r="T28" s="341"/>
      <c r="U28" s="341"/>
      <c r="V28" s="724" t="s">
        <v>963</v>
      </c>
      <c r="W28" s="340">
        <v>380</v>
      </c>
      <c r="X28" s="529"/>
      <c r="Y28" s="724"/>
      <c r="Z28" s="340">
        <v>5</v>
      </c>
      <c r="AA28" s="342"/>
      <c r="AB28" s="36"/>
      <c r="AC28" s="36"/>
      <c r="AD28" s="36"/>
      <c r="AE28" s="36"/>
      <c r="AF28" s="36"/>
      <c r="AG28" s="36"/>
      <c r="AH28" s="36"/>
      <c r="AI28" s="36"/>
      <c r="AJ28" s="36"/>
      <c r="AL28" s="395" t="s">
        <v>265</v>
      </c>
      <c r="AM28" s="484">
        <f>鳥取2・八頭・岩美!C23</f>
        <v>0</v>
      </c>
    </row>
    <row r="29" spans="1:39" ht="20.100000000000001" customHeight="1" thickTop="1">
      <c r="A29" s="1052"/>
      <c r="B29" s="575" t="s">
        <v>952</v>
      </c>
      <c r="C29" s="254">
        <f>SUM(E30,H30,N30,K30,Q30,W30,Z30)</f>
        <v>3925</v>
      </c>
      <c r="D29" s="257"/>
      <c r="E29" s="282"/>
      <c r="F29" s="501"/>
      <c r="G29" s="494"/>
      <c r="H29" s="282"/>
      <c r="I29" s="501"/>
      <c r="J29" s="494"/>
      <c r="K29" s="282"/>
      <c r="L29" s="501"/>
      <c r="M29" s="494"/>
      <c r="N29" s="282"/>
      <c r="O29" s="501"/>
      <c r="P29" s="494"/>
      <c r="Q29" s="282"/>
      <c r="R29" s="501"/>
      <c r="S29" s="515"/>
      <c r="T29" s="304"/>
      <c r="U29" s="304"/>
      <c r="V29" s="494"/>
      <c r="W29" s="282"/>
      <c r="X29" s="501"/>
      <c r="Y29" s="494"/>
      <c r="Z29" s="282"/>
      <c r="AA29" s="285"/>
      <c r="AB29" s="36"/>
      <c r="AC29" s="36"/>
      <c r="AD29" s="36"/>
      <c r="AE29" s="36"/>
      <c r="AF29" s="36"/>
      <c r="AG29" s="36"/>
      <c r="AH29" s="36"/>
      <c r="AI29" s="36"/>
      <c r="AJ29" s="36"/>
      <c r="AL29" s="395" t="s">
        <v>95</v>
      </c>
      <c r="AM29" s="484">
        <f>市郡別!E36</f>
        <v>0</v>
      </c>
    </row>
    <row r="30" spans="1:39" ht="20.100000000000001" customHeight="1" thickBot="1">
      <c r="A30" s="1053"/>
      <c r="B30" s="576" t="s">
        <v>695</v>
      </c>
      <c r="C30" s="259">
        <f>SUM(F30,I30,O30,L30,R30,X30,AA30)</f>
        <v>0</v>
      </c>
      <c r="D30" s="286"/>
      <c r="E30" s="287">
        <f>SUM(E19:E28)</f>
        <v>260</v>
      </c>
      <c r="F30" s="493">
        <f>SUM(F19:F28)</f>
        <v>0</v>
      </c>
      <c r="G30" s="503"/>
      <c r="H30" s="287">
        <f>SUM(H19:H28)</f>
        <v>105</v>
      </c>
      <c r="I30" s="493">
        <f>SUM(I19:I28)</f>
        <v>0</v>
      </c>
      <c r="J30" s="503"/>
      <c r="K30" s="287">
        <f>SUM(K19:K28)</f>
        <v>590</v>
      </c>
      <c r="L30" s="493">
        <f>SUM(L19:L28)</f>
        <v>0</v>
      </c>
      <c r="M30" s="503"/>
      <c r="N30" s="287">
        <f>SUM(N19:N28)</f>
        <v>55</v>
      </c>
      <c r="O30" s="493">
        <f>SUM(O19:O28)</f>
        <v>0</v>
      </c>
      <c r="P30" s="503"/>
      <c r="Q30" s="287">
        <f>SUM(Q19:Q28)</f>
        <v>40</v>
      </c>
      <c r="R30" s="493">
        <f>SUM(R19:R28)</f>
        <v>0</v>
      </c>
      <c r="S30" s="518"/>
      <c r="T30" s="310"/>
      <c r="U30" s="310"/>
      <c r="V30" s="503"/>
      <c r="W30" s="287">
        <f>SUM(W19:W28)</f>
        <v>2830</v>
      </c>
      <c r="X30" s="493">
        <f>SUM(X19:X28)</f>
        <v>0</v>
      </c>
      <c r="Y30" s="503"/>
      <c r="Z30" s="287">
        <f>SUM(Z19:Z28)</f>
        <v>45</v>
      </c>
      <c r="AA30" s="264">
        <f>SUM(AA19:AA28)</f>
        <v>0</v>
      </c>
      <c r="AB30" s="36"/>
      <c r="AC30" s="36"/>
      <c r="AD30" s="36"/>
      <c r="AE30" s="36"/>
      <c r="AF30" s="36"/>
      <c r="AG30" s="36"/>
      <c r="AH30" s="36"/>
      <c r="AI30" s="36"/>
      <c r="AJ30" s="36"/>
      <c r="AL30" s="395" t="s">
        <v>96</v>
      </c>
      <c r="AM30" s="484">
        <f>市郡別!E37</f>
        <v>0</v>
      </c>
    </row>
    <row r="31" spans="1:39" ht="18.75" customHeight="1">
      <c r="B31" s="60"/>
      <c r="C31" s="61"/>
      <c r="D31" s="50"/>
      <c r="E31" s="38"/>
      <c r="F31" s="38"/>
      <c r="G31" s="50"/>
      <c r="H31" s="38"/>
      <c r="I31" s="38"/>
      <c r="J31" s="50"/>
      <c r="K31" s="38"/>
      <c r="L31" s="38"/>
      <c r="M31" s="50"/>
      <c r="N31" s="38"/>
      <c r="O31" s="38"/>
      <c r="P31" s="50"/>
      <c r="Q31" s="38"/>
      <c r="R31" s="38"/>
      <c r="S31" s="38"/>
      <c r="T31" s="38"/>
      <c r="U31" s="38"/>
      <c r="V31" s="50"/>
      <c r="W31" s="38"/>
      <c r="X31" s="38"/>
      <c r="Y31" s="50"/>
      <c r="Z31" s="38"/>
      <c r="AA31" s="38"/>
      <c r="AB31" s="36"/>
      <c r="AC31" s="36"/>
      <c r="AD31" s="36"/>
      <c r="AE31" s="36"/>
      <c r="AF31" s="36"/>
      <c r="AG31" s="36"/>
      <c r="AH31" s="36"/>
      <c r="AI31" s="36"/>
      <c r="AJ31" s="36"/>
      <c r="AL31" s="195" t="s">
        <v>91</v>
      </c>
      <c r="AM31" s="484">
        <f>市郡別!E40</f>
        <v>0</v>
      </c>
    </row>
    <row r="32" spans="1:39" ht="18.75">
      <c r="A32" s="462"/>
      <c r="B32" s="135" t="s">
        <v>633</v>
      </c>
      <c r="C32" s="51"/>
      <c r="D32" s="11"/>
      <c r="Y32" s="40"/>
      <c r="AB32" s="11"/>
      <c r="AC32" s="11"/>
      <c r="AD32" s="11"/>
      <c r="AE32" s="11"/>
      <c r="AF32" s="11"/>
      <c r="AG32" s="11"/>
      <c r="AH32" s="11"/>
      <c r="AI32" s="11"/>
      <c r="AJ32" s="11"/>
      <c r="AK32" s="11"/>
      <c r="AL32" s="195" t="s">
        <v>92</v>
      </c>
      <c r="AM32" s="484">
        <f>市郡別!E41</f>
        <v>0</v>
      </c>
    </row>
    <row r="33" spans="1:38">
      <c r="B33" s="51"/>
      <c r="C33" s="40"/>
      <c r="AL33" s="32"/>
    </row>
    <row r="34" spans="1:38" ht="18.75">
      <c r="A34" s="462"/>
      <c r="B34" s="440" t="s">
        <v>611</v>
      </c>
      <c r="V34" s="48"/>
      <c r="W34" s="48"/>
      <c r="X34" s="48"/>
      <c r="Y34" s="48"/>
      <c r="Z34" s="48"/>
      <c r="AA34" s="48"/>
      <c r="AB34" s="70"/>
      <c r="AC34" s="70"/>
      <c r="AD34" s="70"/>
      <c r="AE34" s="70"/>
      <c r="AF34" s="70"/>
      <c r="AG34" s="70"/>
      <c r="AH34" s="70"/>
      <c r="AI34" s="70"/>
      <c r="AJ34" s="70"/>
      <c r="AL34" s="32"/>
    </row>
  </sheetData>
  <sheetProtection algorithmName="SHA-512" hashValue="lbv8FQve2I2PRAZGuEjLM3lS1f6SMTB6zw1pHtWi/SVqDS+gKtR0u51ya6p36938YbimkeLsZ5hdhmlVrGpfGg==" saltValue="xVZnZvhJ3jE2YGpP7OMR8Q==" spinCount="100000" sheet="1" objects="1" scenarios="1"/>
  <mergeCells count="10">
    <mergeCell ref="A19:A30"/>
    <mergeCell ref="A3:D4"/>
    <mergeCell ref="AB3:AD3"/>
    <mergeCell ref="AB4:AD4"/>
    <mergeCell ref="E3:G4"/>
    <mergeCell ref="H3:I4"/>
    <mergeCell ref="J3:N4"/>
    <mergeCell ref="A6:A17"/>
    <mergeCell ref="O3:V4"/>
    <mergeCell ref="W3:AA4"/>
  </mergeCells>
  <phoneticPr fontId="3"/>
  <conditionalFormatting sqref="F8:F15 I8:I15 L8:L15 O8:O15 R8:R15 X8:X15">
    <cfRule type="cellIs" dxfId="35" priority="3" stopIfTrue="1" operator="lessThan">
      <formula>E8</formula>
    </cfRule>
    <cfRule type="cellIs" dxfId="34" priority="4" stopIfTrue="1" operator="greaterThan">
      <formula>E8</formula>
    </cfRule>
  </conditionalFormatting>
  <conditionalFormatting sqref="F19:F28 I19:I28 L19:L28 O19:O28 R19:R28 X19:X28">
    <cfRule type="cellIs" dxfId="33" priority="1" stopIfTrue="1" operator="lessThan">
      <formula>E19</formula>
    </cfRule>
    <cfRule type="cellIs" dxfId="32" priority="2" stopIfTrue="1" operator="greaterThan">
      <formula>E19</formula>
    </cfRule>
  </conditionalFormatting>
  <conditionalFormatting sqref="AA8:AA15">
    <cfRule type="cellIs" dxfId="31" priority="8" stopIfTrue="1" operator="lessThan">
      <formula>Z8</formula>
    </cfRule>
    <cfRule type="cellIs" dxfId="30" priority="9" stopIfTrue="1" operator="greaterThan">
      <formula>Z8</formula>
    </cfRule>
  </conditionalFormatting>
  <conditionalFormatting sqref="AA19:AA28">
    <cfRule type="cellIs" dxfId="29" priority="6" stopIfTrue="1" operator="lessThan">
      <formula>Z19</formula>
    </cfRule>
    <cfRule type="cellIs" dxfId="28" priority="7" stopIfTrue="1" operator="greaterThan">
      <formula>Z19</formula>
    </cfRule>
  </conditionalFormatting>
  <conditionalFormatting sqref="AM6:AM32">
    <cfRule type="expression" dxfId="27" priority="5">
      <formula>AM6&lt;&gt;0</formula>
    </cfRule>
  </conditionalFormatting>
  <dataValidations count="1">
    <dataValidation imeMode="off" allowBlank="1" showInputMessage="1" showErrorMessage="1" sqref="F8:F15 X8:X15 AA8:AA15 R8:R15 L8:L15 O8:O15 I8:I15 AA19:AA28 X19:X28 R19:R28 L19:L28 O19:O28 F19:F28 I19:I28" xr:uid="{00000000-0002-0000-1600-000000000000}"/>
  </dataValidations>
  <hyperlinks>
    <hyperlink ref="AL3" location="地図!A1" display="地図" xr:uid="{00000000-0004-0000-1600-000000000000}"/>
    <hyperlink ref="AL4" location="申込書!A1" display="申込書" xr:uid="{00000000-0004-0000-1600-000001000000}"/>
    <hyperlink ref="AL8" location="安来!A1" display="安来市" xr:uid="{00000000-0004-0000-1600-000002000000}"/>
    <hyperlink ref="AL11" location="雲南!A1" display="雲南市" xr:uid="{00000000-0004-0000-1600-000003000000}"/>
    <hyperlink ref="AL12:AL14" location="仁多・飯石・隠岐!A1" display="仁多郡" xr:uid="{00000000-0004-0000-1600-000004000000}"/>
    <hyperlink ref="AL15" location="大田!A1" display="大田市" xr:uid="{00000000-0004-0000-1600-000005000000}"/>
    <hyperlink ref="AL16" location="邑智!A1" display="邑智郡" xr:uid="{00000000-0004-0000-1600-000006000000}"/>
    <hyperlink ref="AL18" location="浜田!A1" display="浜田市" xr:uid="{00000000-0004-0000-1600-000007000000}"/>
    <hyperlink ref="AL17" location="江津・広島!A1" display="江津市" xr:uid="{00000000-0004-0000-1600-000008000000}"/>
    <hyperlink ref="AL31" location="江津・広島!A1" display="広島県" xr:uid="{00000000-0004-0000-1600-000009000000}"/>
    <hyperlink ref="AL19:AL20" location="益田・鹿足・山口!A1" display="益田市" xr:uid="{00000000-0004-0000-1600-00000A000000}"/>
    <hyperlink ref="AL32" location="益田・鹿足・山口!A1" display="山口県" xr:uid="{00000000-0004-0000-1600-00000B000000}"/>
    <hyperlink ref="AL23:AL24" location="西伯・日野!A1" display="西伯郡" xr:uid="{00000000-0004-0000-1600-00000C000000}"/>
    <hyperlink ref="AL25:AL26" location="倉吉・東伯!A1" display="倉吉市" xr:uid="{00000000-0004-0000-1600-00000D000000}"/>
    <hyperlink ref="AL6" location="松江１!A1" display="松江市１" xr:uid="{00000000-0004-0000-1600-00000E000000}"/>
    <hyperlink ref="AL7" location="松江２!A1" display="松江市２" xr:uid="{00000000-0004-0000-1600-00000F000000}"/>
    <hyperlink ref="AL10" location="出雲２!A1" display="出雲市２" xr:uid="{00000000-0004-0000-1600-000010000000}"/>
    <hyperlink ref="AL9" location="出雲１!A1" display="出雲市１" xr:uid="{00000000-0004-0000-1600-000011000000}"/>
    <hyperlink ref="AL27" location="鳥取１!A1" display="鳥取１" xr:uid="{00000000-0004-0000-1600-000012000000}"/>
    <hyperlink ref="AL28:AL30" location="新鳥取・八頭・岩美!A1" display="新鳥取市" xr:uid="{00000000-0004-0000-1600-000013000000}"/>
    <hyperlink ref="AL28" location="鳥取２・八頭・岩美!A1" display="鳥取２" xr:uid="{00000000-0004-0000-1600-000014000000}"/>
    <hyperlink ref="AL29" location="鳥取２・八頭・岩美!A1" display="八頭郡" xr:uid="{00000000-0004-0000-1600-000015000000}"/>
    <hyperlink ref="AL30" location="鳥取２・八頭・岩美!A1" display="岩美郡" xr:uid="{00000000-0004-0000-1600-000016000000}"/>
    <hyperlink ref="AL21" location="米子・境港!A1" display="米子市" xr:uid="{00000000-0004-0000-1600-000017000000}"/>
    <hyperlink ref="AL22" location="米子・境港!A1" display="境港市" xr:uid="{00000000-0004-0000-16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0:B2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tabColor rgb="FFFFE175"/>
    <pageSetUpPr fitToPage="1"/>
  </sheetPr>
  <dimension ref="A1:AM36"/>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21" width="8" style="28" hidden="1"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25"/>
      <c r="U2" s="25"/>
      <c r="V2" s="25"/>
      <c r="W2" s="64" t="s">
        <v>160</v>
      </c>
      <c r="X2" s="25"/>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7"/>
      <c r="T3" s="1037"/>
      <c r="U3" s="1037"/>
      <c r="V3" s="1038"/>
      <c r="W3" s="1067">
        <f>申込書!B21</f>
        <v>0</v>
      </c>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0"/>
      <c r="T4" s="1040"/>
      <c r="U4" s="1040"/>
      <c r="V4" s="1041"/>
      <c r="W4" s="1040"/>
      <c r="X4" s="1040"/>
      <c r="Y4" s="1040"/>
      <c r="Z4" s="1040"/>
      <c r="AA4" s="1041"/>
      <c r="AB4" s="1039">
        <f>申込書!H4</f>
        <v>0</v>
      </c>
      <c r="AC4" s="1040"/>
      <c r="AD4" s="1046"/>
      <c r="AL4" s="194" t="s">
        <v>131</v>
      </c>
    </row>
    <row r="5" spans="1:39" ht="21.75" customHeight="1" thickBot="1">
      <c r="B5" s="1"/>
      <c r="C5" s="11"/>
      <c r="D5" s="48" t="s">
        <v>1089</v>
      </c>
      <c r="E5" s="483"/>
      <c r="AC5" s="48"/>
    </row>
    <row r="6" spans="1:39" ht="20.100000000000001" customHeight="1">
      <c r="A6" s="1049" t="s">
        <v>163</v>
      </c>
      <c r="B6" s="577"/>
      <c r="C6" s="578"/>
      <c r="D6" s="579" t="s">
        <v>82</v>
      </c>
      <c r="E6" s="579"/>
      <c r="F6" s="579"/>
      <c r="G6" s="580" t="s">
        <v>696</v>
      </c>
      <c r="H6" s="590"/>
      <c r="I6" s="579"/>
      <c r="J6" s="580" t="s">
        <v>697</v>
      </c>
      <c r="K6" s="579"/>
      <c r="L6" s="579"/>
      <c r="M6" s="580" t="s">
        <v>698</v>
      </c>
      <c r="N6" s="579"/>
      <c r="O6" s="579"/>
      <c r="P6" s="580" t="s">
        <v>699</v>
      </c>
      <c r="Q6" s="579"/>
      <c r="R6" s="579"/>
      <c r="S6" s="580"/>
      <c r="T6" s="579"/>
      <c r="U6" s="579"/>
      <c r="V6" s="580" t="s">
        <v>700</v>
      </c>
      <c r="W6" s="579"/>
      <c r="X6" s="579"/>
      <c r="Y6" s="580" t="s">
        <v>701</v>
      </c>
      <c r="Z6" s="579"/>
      <c r="AA6" s="581"/>
      <c r="AB6" s="582"/>
      <c r="AC6" s="582"/>
      <c r="AD6" s="582"/>
      <c r="AK6" s="35"/>
      <c r="AL6" s="195" t="s">
        <v>260</v>
      </c>
      <c r="AM6" s="484">
        <f>市郡別!E8</f>
        <v>0</v>
      </c>
    </row>
    <row r="7" spans="1:39" ht="20.100000000000001" customHeight="1">
      <c r="A7" s="1052"/>
      <c r="B7" s="583" t="s">
        <v>84</v>
      </c>
      <c r="C7" s="584"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702</v>
      </c>
      <c r="V7" s="585" t="s">
        <v>250</v>
      </c>
      <c r="W7" s="586"/>
      <c r="X7" s="587" t="s">
        <v>83</v>
      </c>
      <c r="Y7" s="585" t="s">
        <v>250</v>
      </c>
      <c r="Z7" s="588"/>
      <c r="AA7" s="589" t="s">
        <v>83</v>
      </c>
      <c r="AB7" s="582"/>
      <c r="AC7" s="582"/>
      <c r="AD7" s="582"/>
      <c r="AL7" s="195" t="s">
        <v>261</v>
      </c>
      <c r="AM7" s="484">
        <f>市郡別!E9</f>
        <v>0</v>
      </c>
    </row>
    <row r="8" spans="1:39" ht="20.100000000000001" customHeight="1">
      <c r="A8" s="1052"/>
      <c r="B8" s="674" t="s">
        <v>751</v>
      </c>
      <c r="C8" s="714" t="s">
        <v>974</v>
      </c>
      <c r="D8" s="564"/>
      <c r="E8" s="322">
        <v>110</v>
      </c>
      <c r="F8" s="524"/>
      <c r="G8" s="719"/>
      <c r="H8" s="322">
        <v>350</v>
      </c>
      <c r="I8" s="524"/>
      <c r="J8" s="719"/>
      <c r="K8" s="322">
        <v>950</v>
      </c>
      <c r="L8" s="524"/>
      <c r="M8" s="719"/>
      <c r="N8" s="322">
        <v>110</v>
      </c>
      <c r="O8" s="524"/>
      <c r="P8" s="719"/>
      <c r="Q8" s="322">
        <v>30</v>
      </c>
      <c r="R8" s="524"/>
      <c r="S8" s="531"/>
      <c r="T8" s="323"/>
      <c r="U8" s="323"/>
      <c r="V8" s="719" t="s">
        <v>977</v>
      </c>
      <c r="W8" s="322">
        <v>1620</v>
      </c>
      <c r="X8" s="524"/>
      <c r="Y8" s="719"/>
      <c r="Z8" s="322">
        <v>150</v>
      </c>
      <c r="AA8" s="376"/>
      <c r="AK8" s="38"/>
      <c r="AL8" s="195" t="s">
        <v>93</v>
      </c>
      <c r="AM8" s="484">
        <f>市郡別!E11</f>
        <v>0</v>
      </c>
    </row>
    <row r="9" spans="1:39" ht="20.100000000000001" customHeight="1">
      <c r="A9" s="1052"/>
      <c r="B9" s="572"/>
      <c r="C9" s="712" t="s">
        <v>706</v>
      </c>
      <c r="D9" s="564"/>
      <c r="E9" s="322"/>
      <c r="F9" s="524"/>
      <c r="G9" s="719"/>
      <c r="H9" s="322"/>
      <c r="I9" s="524"/>
      <c r="J9" s="719"/>
      <c r="K9" s="322"/>
      <c r="L9" s="524"/>
      <c r="M9" s="719"/>
      <c r="N9" s="322"/>
      <c r="O9" s="524"/>
      <c r="P9" s="719"/>
      <c r="Q9" s="322"/>
      <c r="R9" s="524"/>
      <c r="S9" s="531"/>
      <c r="T9" s="323"/>
      <c r="U9" s="323"/>
      <c r="V9" s="719" t="s">
        <v>706</v>
      </c>
      <c r="W9" s="322">
        <v>1890</v>
      </c>
      <c r="X9" s="524"/>
      <c r="Y9" s="719"/>
      <c r="Z9" s="322"/>
      <c r="AA9" s="376"/>
      <c r="AK9" s="38"/>
      <c r="AL9" s="195" t="s">
        <v>262</v>
      </c>
      <c r="AM9" s="484">
        <f>市郡別!E12</f>
        <v>0</v>
      </c>
    </row>
    <row r="10" spans="1:39" ht="20.100000000000001" customHeight="1">
      <c r="A10" s="1052"/>
      <c r="B10" s="572"/>
      <c r="C10" s="712" t="s">
        <v>557</v>
      </c>
      <c r="D10" s="564"/>
      <c r="E10" s="322"/>
      <c r="F10" s="524"/>
      <c r="G10" s="719"/>
      <c r="H10" s="322">
        <v>250</v>
      </c>
      <c r="I10" s="524"/>
      <c r="J10" s="719"/>
      <c r="K10" s="322">
        <v>450</v>
      </c>
      <c r="L10" s="524"/>
      <c r="M10" s="719"/>
      <c r="N10" s="322">
        <v>25</v>
      </c>
      <c r="O10" s="524"/>
      <c r="P10" s="719"/>
      <c r="Q10" s="322">
        <v>55</v>
      </c>
      <c r="R10" s="524"/>
      <c r="S10" s="531"/>
      <c r="T10" s="323"/>
      <c r="U10" s="323"/>
      <c r="V10" s="719" t="s">
        <v>557</v>
      </c>
      <c r="W10" s="322"/>
      <c r="X10" s="524"/>
      <c r="Y10" s="719"/>
      <c r="Z10" s="322">
        <v>100</v>
      </c>
      <c r="AA10" s="376"/>
      <c r="AK10" s="38"/>
      <c r="AL10" s="195" t="s">
        <v>263</v>
      </c>
      <c r="AM10" s="484">
        <f>市郡別!E13</f>
        <v>0</v>
      </c>
    </row>
    <row r="11" spans="1:39" ht="20.100000000000001" customHeight="1">
      <c r="A11" s="1052"/>
      <c r="B11" s="572"/>
      <c r="C11" s="712" t="s">
        <v>930</v>
      </c>
      <c r="D11" s="564"/>
      <c r="E11" s="322"/>
      <c r="F11" s="524"/>
      <c r="G11" s="719"/>
      <c r="H11" s="322"/>
      <c r="I11" s="524"/>
      <c r="J11" s="735" t="s">
        <v>976</v>
      </c>
      <c r="K11" s="322"/>
      <c r="L11" s="524"/>
      <c r="M11" s="719"/>
      <c r="N11" s="322"/>
      <c r="O11" s="524"/>
      <c r="P11" s="719"/>
      <c r="Q11" s="322"/>
      <c r="R11" s="524"/>
      <c r="S11" s="531"/>
      <c r="T11" s="323"/>
      <c r="U11" s="323"/>
      <c r="V11" s="719" t="s">
        <v>930</v>
      </c>
      <c r="W11" s="322">
        <v>2720</v>
      </c>
      <c r="X11" s="524"/>
      <c r="Y11" s="719"/>
      <c r="Z11" s="322"/>
      <c r="AA11" s="376"/>
      <c r="AK11" s="38"/>
      <c r="AL11" s="195" t="s">
        <v>85</v>
      </c>
      <c r="AM11" s="484">
        <f>市郡別!E15</f>
        <v>0</v>
      </c>
    </row>
    <row r="12" spans="1:39" ht="20.100000000000001" customHeight="1">
      <c r="A12" s="1052"/>
      <c r="B12" s="572"/>
      <c r="C12" s="712" t="s">
        <v>704</v>
      </c>
      <c r="D12" s="564"/>
      <c r="E12" s="322"/>
      <c r="F12" s="524"/>
      <c r="G12" s="719"/>
      <c r="H12" s="322"/>
      <c r="I12" s="524"/>
      <c r="J12" s="719"/>
      <c r="K12" s="322"/>
      <c r="L12" s="524"/>
      <c r="M12" s="719"/>
      <c r="N12" s="322"/>
      <c r="O12" s="524"/>
      <c r="P12" s="719"/>
      <c r="Q12" s="322"/>
      <c r="R12" s="524"/>
      <c r="S12" s="531"/>
      <c r="T12" s="323"/>
      <c r="U12" s="323"/>
      <c r="V12" s="719" t="s">
        <v>704</v>
      </c>
      <c r="W12" s="322">
        <v>1870</v>
      </c>
      <c r="X12" s="524"/>
      <c r="Y12" s="719"/>
      <c r="Z12" s="322"/>
      <c r="AA12" s="376"/>
      <c r="AK12" s="38"/>
      <c r="AL12" s="195" t="s">
        <v>90</v>
      </c>
      <c r="AM12" s="484">
        <f>市郡別!E16</f>
        <v>0</v>
      </c>
    </row>
    <row r="13" spans="1:39" ht="20.100000000000001" customHeight="1">
      <c r="A13" s="1052"/>
      <c r="B13" s="254">
        <f>SUM(E8:E13,H8:H13,N8:N13,K8:K13,Q8:Q13,W8:W13,Z8:Z13)</f>
        <v>12600</v>
      </c>
      <c r="C13" s="713" t="s">
        <v>975</v>
      </c>
      <c r="D13" s="565"/>
      <c r="E13" s="326"/>
      <c r="F13" s="549"/>
      <c r="G13" s="720"/>
      <c r="H13" s="326"/>
      <c r="I13" s="549"/>
      <c r="J13" s="720"/>
      <c r="K13" s="326"/>
      <c r="L13" s="549"/>
      <c r="M13" s="720"/>
      <c r="N13" s="326"/>
      <c r="O13" s="549"/>
      <c r="P13" s="720"/>
      <c r="Q13" s="326"/>
      <c r="R13" s="549"/>
      <c r="S13" s="532"/>
      <c r="T13" s="327"/>
      <c r="U13" s="327"/>
      <c r="V13" s="720" t="s">
        <v>923</v>
      </c>
      <c r="W13" s="326">
        <v>1920</v>
      </c>
      <c r="X13" s="549"/>
      <c r="Y13" s="720"/>
      <c r="Z13" s="326"/>
      <c r="AA13" s="328"/>
      <c r="AK13" s="38"/>
      <c r="AL13" s="195" t="s">
        <v>62</v>
      </c>
      <c r="AM13" s="484">
        <f>市郡別!E17</f>
        <v>0</v>
      </c>
    </row>
    <row r="14" spans="1:39" ht="20.100000000000001" customHeight="1">
      <c r="A14" s="1052"/>
      <c r="B14" s="790" t="s">
        <v>964</v>
      </c>
      <c r="C14" s="727" t="s">
        <v>558</v>
      </c>
      <c r="D14" s="715"/>
      <c r="E14" s="329"/>
      <c r="F14" s="526"/>
      <c r="G14" s="721"/>
      <c r="H14" s="329">
        <v>50</v>
      </c>
      <c r="I14" s="526"/>
      <c r="J14" s="721"/>
      <c r="K14" s="329">
        <v>70</v>
      </c>
      <c r="L14" s="526"/>
      <c r="M14" s="721"/>
      <c r="N14" s="329">
        <v>20</v>
      </c>
      <c r="O14" s="526"/>
      <c r="P14" s="721"/>
      <c r="Q14" s="329">
        <v>15</v>
      </c>
      <c r="R14" s="526"/>
      <c r="S14" s="533"/>
      <c r="T14" s="330"/>
      <c r="U14" s="330"/>
      <c r="V14" s="721" t="s">
        <v>558</v>
      </c>
      <c r="W14" s="329">
        <v>1200</v>
      </c>
      <c r="X14" s="526"/>
      <c r="Y14" s="721"/>
      <c r="Z14" s="329"/>
      <c r="AA14" s="382"/>
      <c r="AK14" s="38"/>
      <c r="AL14" s="195" t="s">
        <v>63</v>
      </c>
      <c r="AM14" s="484">
        <f>市郡別!E18</f>
        <v>0</v>
      </c>
    </row>
    <row r="15" spans="1:39" ht="20.100000000000001" customHeight="1" thickBot="1">
      <c r="A15" s="1052"/>
      <c r="B15" s="380">
        <f>SUM(E14:E15,H14:H15,N14:N15,K14:K15,Q14:Q15,W14:W15,Z14:Z15)</f>
        <v>1605</v>
      </c>
      <c r="C15" s="787" t="s">
        <v>559</v>
      </c>
      <c r="D15" s="570"/>
      <c r="E15" s="340"/>
      <c r="F15" s="529"/>
      <c r="G15" s="724"/>
      <c r="H15" s="340"/>
      <c r="I15" s="529"/>
      <c r="J15" s="724"/>
      <c r="K15" s="340"/>
      <c r="L15" s="529"/>
      <c r="M15" s="724"/>
      <c r="N15" s="340"/>
      <c r="O15" s="529"/>
      <c r="P15" s="724"/>
      <c r="Q15" s="340"/>
      <c r="R15" s="529"/>
      <c r="S15" s="536"/>
      <c r="T15" s="341"/>
      <c r="U15" s="341"/>
      <c r="V15" s="724" t="s">
        <v>559</v>
      </c>
      <c r="W15" s="340">
        <v>250</v>
      </c>
      <c r="X15" s="529"/>
      <c r="Y15" s="724"/>
      <c r="Z15" s="340">
        <v>0</v>
      </c>
      <c r="AA15" s="345"/>
      <c r="AK15" s="38"/>
      <c r="AL15" s="195" t="s">
        <v>64</v>
      </c>
      <c r="AM15" s="484">
        <f>市郡別!E20</f>
        <v>0</v>
      </c>
    </row>
    <row r="16" spans="1:39" ht="20.100000000000001" customHeight="1" thickTop="1">
      <c r="A16" s="1052"/>
      <c r="B16" s="234" t="s">
        <v>310</v>
      </c>
      <c r="C16" s="254">
        <f>SUM(E17,H17,N17,K17,Q17,W17,Z17)</f>
        <v>14205</v>
      </c>
      <c r="D16" s="257"/>
      <c r="E16" s="282"/>
      <c r="F16" s="501"/>
      <c r="G16" s="494"/>
      <c r="H16" s="282"/>
      <c r="I16" s="501"/>
      <c r="J16" s="494"/>
      <c r="K16" s="282"/>
      <c r="L16" s="501"/>
      <c r="M16" s="494"/>
      <c r="N16" s="282"/>
      <c r="O16" s="501"/>
      <c r="P16" s="494"/>
      <c r="Q16" s="282"/>
      <c r="R16" s="501"/>
      <c r="S16" s="515"/>
      <c r="T16" s="304"/>
      <c r="U16" s="304"/>
      <c r="V16" s="494"/>
      <c r="W16" s="282"/>
      <c r="X16" s="501"/>
      <c r="Y16" s="494"/>
      <c r="Z16" s="282"/>
      <c r="AA16" s="285"/>
      <c r="AK16" s="38"/>
      <c r="AL16" s="195" t="s">
        <v>69</v>
      </c>
      <c r="AM16" s="484">
        <f>市郡別!E21</f>
        <v>0</v>
      </c>
    </row>
    <row r="17" spans="1:39" ht="20.100000000000001" customHeight="1" thickBot="1">
      <c r="A17" s="1053"/>
      <c r="B17" s="238" t="s">
        <v>302</v>
      </c>
      <c r="C17" s="259">
        <f>SUM(F17,I17,O17,L17,R17,X17,AA17)</f>
        <v>0</v>
      </c>
      <c r="D17" s="286"/>
      <c r="E17" s="287">
        <f>SUM(E8:E15)</f>
        <v>110</v>
      </c>
      <c r="F17" s="493">
        <f>SUM(F8:F15)</f>
        <v>0</v>
      </c>
      <c r="G17" s="503"/>
      <c r="H17" s="287">
        <f>SUM(H8:H15)</f>
        <v>650</v>
      </c>
      <c r="I17" s="493">
        <f>SUM(I8:I15)</f>
        <v>0</v>
      </c>
      <c r="J17" s="503"/>
      <c r="K17" s="287">
        <f>SUM(K8:K15)</f>
        <v>1470</v>
      </c>
      <c r="L17" s="493">
        <f>SUM(L8:L15)</f>
        <v>0</v>
      </c>
      <c r="M17" s="503"/>
      <c r="N17" s="287">
        <f>SUM(N8:N15)</f>
        <v>155</v>
      </c>
      <c r="O17" s="493">
        <f>SUM(O8:O15)</f>
        <v>0</v>
      </c>
      <c r="P17" s="503"/>
      <c r="Q17" s="287">
        <f>SUM(Q8:Q15)</f>
        <v>100</v>
      </c>
      <c r="R17" s="493">
        <f>SUM(R8:R15)</f>
        <v>0</v>
      </c>
      <c r="S17" s="518"/>
      <c r="T17" s="310"/>
      <c r="U17" s="310"/>
      <c r="V17" s="503"/>
      <c r="W17" s="287">
        <f>SUM(W8:W15)</f>
        <v>11470</v>
      </c>
      <c r="X17" s="493">
        <f>SUM(X8:X15)</f>
        <v>0</v>
      </c>
      <c r="Y17" s="503"/>
      <c r="Z17" s="287">
        <f>SUM(Z8:Z15)</f>
        <v>250</v>
      </c>
      <c r="AA17" s="264">
        <f>SUM(AA8:AA15)</f>
        <v>0</v>
      </c>
      <c r="AK17" s="38"/>
      <c r="AL17" s="195" t="s">
        <v>66</v>
      </c>
      <c r="AM17" s="484">
        <f>市郡別!E22</f>
        <v>0</v>
      </c>
    </row>
    <row r="18" spans="1:39" ht="20.100000000000001" customHeight="1" thickBot="1">
      <c r="A18" s="234"/>
      <c r="B18" s="234"/>
      <c r="C18" s="234"/>
      <c r="D18" s="255"/>
      <c r="E18" s="222"/>
      <c r="F18" s="222"/>
      <c r="G18" s="255"/>
      <c r="H18" s="222"/>
      <c r="I18" s="222"/>
      <c r="J18" s="255"/>
      <c r="K18" s="222"/>
      <c r="L18" s="222"/>
      <c r="M18" s="255"/>
      <c r="N18" s="222"/>
      <c r="O18" s="222"/>
      <c r="P18" s="255"/>
      <c r="Q18" s="222"/>
      <c r="R18" s="222"/>
      <c r="S18" s="348"/>
      <c r="T18" s="348"/>
      <c r="U18" s="348"/>
      <c r="V18" s="255"/>
      <c r="W18" s="222"/>
      <c r="X18" s="222"/>
      <c r="Y18" s="255"/>
      <c r="Z18" s="222"/>
      <c r="AA18" s="222"/>
      <c r="AK18" s="38"/>
      <c r="AL18" s="195" t="s">
        <v>65</v>
      </c>
      <c r="AM18" s="484">
        <f>市郡別!E23</f>
        <v>0</v>
      </c>
    </row>
    <row r="19" spans="1:39" ht="20.100000000000001" customHeight="1">
      <c r="A19" s="1049" t="s">
        <v>164</v>
      </c>
      <c r="B19" s="791" t="s">
        <v>965</v>
      </c>
      <c r="C19" s="778" t="s">
        <v>560</v>
      </c>
      <c r="D19" s="769"/>
      <c r="E19" s="349">
        <v>30</v>
      </c>
      <c r="F19" s="542"/>
      <c r="G19" s="746"/>
      <c r="H19" s="349">
        <v>35</v>
      </c>
      <c r="I19" s="542"/>
      <c r="J19" s="746"/>
      <c r="K19" s="349">
        <v>130</v>
      </c>
      <c r="L19" s="542"/>
      <c r="M19" s="792"/>
      <c r="N19" s="349">
        <v>55</v>
      </c>
      <c r="O19" s="542"/>
      <c r="P19" s="746"/>
      <c r="Q19" s="349">
        <v>10</v>
      </c>
      <c r="R19" s="542"/>
      <c r="S19" s="543"/>
      <c r="T19" s="350"/>
      <c r="U19" s="350"/>
      <c r="V19" s="746" t="s">
        <v>560</v>
      </c>
      <c r="W19" s="349">
        <v>950</v>
      </c>
      <c r="X19" s="542"/>
      <c r="Y19" s="746"/>
      <c r="Z19" s="349">
        <v>20</v>
      </c>
      <c r="AA19" s="383"/>
      <c r="AK19" s="38"/>
      <c r="AL19" s="195" t="s">
        <v>94</v>
      </c>
      <c r="AM19" s="484">
        <f>市郡別!E24</f>
        <v>0</v>
      </c>
    </row>
    <row r="20" spans="1:39" ht="20.100000000000001" customHeight="1">
      <c r="A20" s="1052"/>
      <c r="B20" s="236">
        <f>SUM(E19:E20,H19:H20,N19:N20,K19:K20,Q19:Q20,W19:W20,Z19:Z20)</f>
        <v>2000</v>
      </c>
      <c r="C20" s="716" t="s">
        <v>970</v>
      </c>
      <c r="D20" s="717"/>
      <c r="E20" s="333"/>
      <c r="F20" s="527"/>
      <c r="G20" s="722"/>
      <c r="H20" s="333">
        <v>50</v>
      </c>
      <c r="I20" s="527"/>
      <c r="J20" s="722"/>
      <c r="K20" s="333"/>
      <c r="L20" s="527"/>
      <c r="M20" s="722"/>
      <c r="N20" s="333"/>
      <c r="O20" s="527"/>
      <c r="P20" s="722"/>
      <c r="Q20" s="333"/>
      <c r="R20" s="527"/>
      <c r="S20" s="534"/>
      <c r="T20" s="334"/>
      <c r="U20" s="334"/>
      <c r="V20" s="722" t="s">
        <v>970</v>
      </c>
      <c r="W20" s="333">
        <v>720</v>
      </c>
      <c r="X20" s="527"/>
      <c r="Y20" s="722"/>
      <c r="Z20" s="333"/>
      <c r="AA20" s="343"/>
      <c r="AK20" s="38"/>
      <c r="AL20" s="195" t="s">
        <v>89</v>
      </c>
      <c r="AM20" s="484">
        <f>市郡別!E25</f>
        <v>0</v>
      </c>
    </row>
    <row r="21" spans="1:39" ht="20.100000000000001" customHeight="1">
      <c r="A21" s="1052"/>
      <c r="B21" s="574" t="s">
        <v>966</v>
      </c>
      <c r="C21" s="739" t="s">
        <v>561</v>
      </c>
      <c r="D21" s="563"/>
      <c r="E21" s="336">
        <v>20</v>
      </c>
      <c r="F21" s="528"/>
      <c r="G21" s="723"/>
      <c r="H21" s="336">
        <v>15</v>
      </c>
      <c r="I21" s="528"/>
      <c r="J21" s="723"/>
      <c r="K21" s="336">
        <v>230</v>
      </c>
      <c r="L21" s="528"/>
      <c r="M21" s="723"/>
      <c r="N21" s="336">
        <v>25</v>
      </c>
      <c r="O21" s="528"/>
      <c r="P21" s="723"/>
      <c r="Q21" s="336">
        <v>10</v>
      </c>
      <c r="R21" s="528"/>
      <c r="S21" s="535"/>
      <c r="T21" s="337"/>
      <c r="U21" s="337"/>
      <c r="V21" s="723" t="s">
        <v>561</v>
      </c>
      <c r="W21" s="336">
        <v>880</v>
      </c>
      <c r="X21" s="528"/>
      <c r="Y21" s="723"/>
      <c r="Z21" s="336">
        <v>20</v>
      </c>
      <c r="AA21" s="384"/>
      <c r="AK21" s="38"/>
      <c r="AL21" s="395" t="s">
        <v>97</v>
      </c>
      <c r="AM21" s="484">
        <f>市郡別!E29</f>
        <v>0</v>
      </c>
    </row>
    <row r="22" spans="1:39" ht="20.100000000000001" customHeight="1">
      <c r="A22" s="1052"/>
      <c r="B22" s="572"/>
      <c r="C22" s="712" t="s">
        <v>971</v>
      </c>
      <c r="D22" s="766" t="s">
        <v>972</v>
      </c>
      <c r="E22" s="385"/>
      <c r="F22" s="524"/>
      <c r="G22" s="719"/>
      <c r="H22" s="385">
        <v>20</v>
      </c>
      <c r="I22" s="524"/>
      <c r="J22" s="723"/>
      <c r="K22" s="385">
        <v>150</v>
      </c>
      <c r="L22" s="524"/>
      <c r="M22" s="719"/>
      <c r="N22" s="385">
        <v>5</v>
      </c>
      <c r="O22" s="524"/>
      <c r="P22" s="719"/>
      <c r="Q22" s="385">
        <v>5</v>
      </c>
      <c r="R22" s="524"/>
      <c r="S22" s="531"/>
      <c r="T22" s="323"/>
      <c r="U22" s="323"/>
      <c r="V22" s="719" t="s">
        <v>971</v>
      </c>
      <c r="W22" s="385">
        <v>980</v>
      </c>
      <c r="X22" s="524"/>
      <c r="Y22" s="719"/>
      <c r="Z22" s="385">
        <v>10</v>
      </c>
      <c r="AA22" s="376"/>
      <c r="AK22" s="38"/>
      <c r="AL22" s="395" t="s">
        <v>98</v>
      </c>
      <c r="AM22" s="484">
        <f>市郡別!E30</f>
        <v>0</v>
      </c>
    </row>
    <row r="23" spans="1:39" ht="20.100000000000001" customHeight="1">
      <c r="A23" s="1052"/>
      <c r="B23" s="236">
        <f>SUM(E21:E23,H21:H23,N21:N23,K21:K23,Q21:Q23,W21:W23,Z21:Z23)</f>
        <v>4870</v>
      </c>
      <c r="C23" s="716" t="s">
        <v>562</v>
      </c>
      <c r="D23" s="717"/>
      <c r="E23" s="333">
        <v>20</v>
      </c>
      <c r="F23" s="527"/>
      <c r="G23" s="722"/>
      <c r="H23" s="333">
        <v>130</v>
      </c>
      <c r="I23" s="527"/>
      <c r="J23" s="722"/>
      <c r="K23" s="333">
        <v>150</v>
      </c>
      <c r="L23" s="527"/>
      <c r="M23" s="722"/>
      <c r="N23" s="333">
        <v>15</v>
      </c>
      <c r="O23" s="527"/>
      <c r="P23" s="722"/>
      <c r="Q23" s="333">
        <v>15</v>
      </c>
      <c r="R23" s="527"/>
      <c r="S23" s="534"/>
      <c r="T23" s="334"/>
      <c r="U23" s="334"/>
      <c r="V23" s="722" t="s">
        <v>562</v>
      </c>
      <c r="W23" s="333">
        <v>2150</v>
      </c>
      <c r="X23" s="527"/>
      <c r="Y23" s="722"/>
      <c r="Z23" s="333">
        <v>20</v>
      </c>
      <c r="AA23" s="343"/>
      <c r="AK23" s="38"/>
      <c r="AL23" s="195" t="s">
        <v>161</v>
      </c>
      <c r="AM23" s="484">
        <f>市郡別!E31</f>
        <v>0</v>
      </c>
    </row>
    <row r="24" spans="1:39" ht="20.100000000000001" customHeight="1">
      <c r="A24" s="1052"/>
      <c r="B24" s="574" t="s">
        <v>967</v>
      </c>
      <c r="C24" s="739" t="s">
        <v>563</v>
      </c>
      <c r="D24" s="563"/>
      <c r="E24" s="336">
        <v>20</v>
      </c>
      <c r="F24" s="528"/>
      <c r="G24" s="723"/>
      <c r="H24" s="336">
        <v>55</v>
      </c>
      <c r="I24" s="528"/>
      <c r="J24" s="723"/>
      <c r="K24" s="336">
        <v>300</v>
      </c>
      <c r="L24" s="528"/>
      <c r="M24" s="723"/>
      <c r="N24" s="336">
        <v>15</v>
      </c>
      <c r="O24" s="528"/>
      <c r="P24" s="723"/>
      <c r="Q24" s="336">
        <v>10</v>
      </c>
      <c r="R24" s="528"/>
      <c r="S24" s="535"/>
      <c r="T24" s="337"/>
      <c r="U24" s="337"/>
      <c r="V24" s="723" t="s">
        <v>563</v>
      </c>
      <c r="W24" s="336">
        <v>1790</v>
      </c>
      <c r="X24" s="528"/>
      <c r="Y24" s="723"/>
      <c r="Z24" s="336">
        <v>30</v>
      </c>
      <c r="AA24" s="384"/>
      <c r="AK24" s="38"/>
      <c r="AL24" s="195" t="s">
        <v>162</v>
      </c>
      <c r="AM24" s="484">
        <f>市郡別!E32</f>
        <v>0</v>
      </c>
    </row>
    <row r="25" spans="1:39" ht="20.100000000000001" customHeight="1">
      <c r="A25" s="1052"/>
      <c r="B25" s="381">
        <f>SUM(E24:E25,H24:H25,N24:N25,K24:K25,Q24:Q25,W24:W25,Z24:Z25)</f>
        <v>4645</v>
      </c>
      <c r="C25" s="785" t="s">
        <v>973</v>
      </c>
      <c r="D25" s="717"/>
      <c r="E25" s="333">
        <v>20</v>
      </c>
      <c r="F25" s="527"/>
      <c r="G25" s="722"/>
      <c r="H25" s="333">
        <v>70</v>
      </c>
      <c r="I25" s="527"/>
      <c r="J25" s="722"/>
      <c r="K25" s="333">
        <v>300</v>
      </c>
      <c r="L25" s="527"/>
      <c r="M25" s="759"/>
      <c r="N25" s="333">
        <v>25</v>
      </c>
      <c r="O25" s="527"/>
      <c r="P25" s="722"/>
      <c r="Q25" s="333">
        <v>20</v>
      </c>
      <c r="R25" s="527"/>
      <c r="S25" s="534"/>
      <c r="T25" s="334"/>
      <c r="U25" s="334"/>
      <c r="V25" s="722" t="s">
        <v>978</v>
      </c>
      <c r="W25" s="333">
        <v>1960</v>
      </c>
      <c r="X25" s="527"/>
      <c r="Y25" s="722"/>
      <c r="Z25" s="333">
        <v>30</v>
      </c>
      <c r="AA25" s="343"/>
      <c r="AK25" s="38"/>
      <c r="AL25" s="197" t="s">
        <v>163</v>
      </c>
      <c r="AM25" s="484">
        <f>市郡別!E33</f>
        <v>0</v>
      </c>
    </row>
    <row r="26" spans="1:39" ht="20.100000000000001" customHeight="1">
      <c r="A26" s="1052"/>
      <c r="B26" s="572" t="s">
        <v>968</v>
      </c>
      <c r="C26" s="739" t="s">
        <v>564</v>
      </c>
      <c r="D26" s="563"/>
      <c r="E26" s="336"/>
      <c r="F26" s="528"/>
      <c r="G26" s="723"/>
      <c r="H26" s="336">
        <v>30</v>
      </c>
      <c r="I26" s="528"/>
      <c r="J26" s="723"/>
      <c r="K26" s="336">
        <v>250</v>
      </c>
      <c r="L26" s="528"/>
      <c r="M26" s="723"/>
      <c r="N26" s="336">
        <v>30</v>
      </c>
      <c r="O26" s="528"/>
      <c r="P26" s="723"/>
      <c r="Q26" s="336"/>
      <c r="R26" s="528"/>
      <c r="S26" s="535"/>
      <c r="T26" s="337"/>
      <c r="U26" s="337"/>
      <c r="V26" s="723" t="s">
        <v>564</v>
      </c>
      <c r="W26" s="336">
        <v>1670</v>
      </c>
      <c r="X26" s="528"/>
      <c r="Y26" s="723"/>
      <c r="Z26" s="336">
        <v>30</v>
      </c>
      <c r="AA26" s="384"/>
      <c r="AK26" s="38"/>
      <c r="AL26" s="197" t="s">
        <v>164</v>
      </c>
      <c r="AM26" s="484">
        <f>市郡別!E34</f>
        <v>0</v>
      </c>
    </row>
    <row r="27" spans="1:39" ht="20.100000000000001" customHeight="1">
      <c r="A27" s="1052"/>
      <c r="B27" s="572"/>
      <c r="C27" s="712" t="s">
        <v>565</v>
      </c>
      <c r="D27" s="564"/>
      <c r="E27" s="322">
        <v>20</v>
      </c>
      <c r="F27" s="524"/>
      <c r="G27" s="719"/>
      <c r="H27" s="322">
        <v>20</v>
      </c>
      <c r="I27" s="524"/>
      <c r="J27" s="719"/>
      <c r="K27" s="322">
        <v>60</v>
      </c>
      <c r="L27" s="524"/>
      <c r="M27" s="719"/>
      <c r="N27" s="322">
        <v>5</v>
      </c>
      <c r="O27" s="524"/>
      <c r="P27" s="719"/>
      <c r="Q27" s="322">
        <v>5</v>
      </c>
      <c r="R27" s="524"/>
      <c r="S27" s="531"/>
      <c r="T27" s="323"/>
      <c r="U27" s="323"/>
      <c r="V27" s="719" t="s">
        <v>565</v>
      </c>
      <c r="W27" s="322">
        <v>760</v>
      </c>
      <c r="X27" s="524"/>
      <c r="Y27" s="719"/>
      <c r="Z27" s="322">
        <v>20</v>
      </c>
      <c r="AA27" s="376"/>
      <c r="AK27" s="38"/>
      <c r="AL27" s="395" t="s">
        <v>264</v>
      </c>
      <c r="AM27" s="484">
        <f>鳥取1!C32</f>
        <v>0</v>
      </c>
    </row>
    <row r="28" spans="1:39" ht="20.100000000000001" customHeight="1" thickBot="1">
      <c r="A28" s="1052"/>
      <c r="B28" s="346">
        <f>SUM(E26:E28,H26:H28,N26:N28,K26:K28,Q26:Q28,W26:W28,Z26:Z28)</f>
        <v>5050</v>
      </c>
      <c r="C28" s="731" t="s">
        <v>566</v>
      </c>
      <c r="D28" s="570"/>
      <c r="E28" s="340">
        <v>30</v>
      </c>
      <c r="F28" s="529"/>
      <c r="G28" s="724"/>
      <c r="H28" s="340">
        <v>60</v>
      </c>
      <c r="I28" s="529"/>
      <c r="J28" s="724"/>
      <c r="K28" s="340">
        <v>290</v>
      </c>
      <c r="L28" s="529"/>
      <c r="M28" s="724"/>
      <c r="N28" s="340">
        <v>25</v>
      </c>
      <c r="O28" s="529"/>
      <c r="P28" s="724"/>
      <c r="Q28" s="340">
        <v>35</v>
      </c>
      <c r="R28" s="529"/>
      <c r="S28" s="536"/>
      <c r="T28" s="341"/>
      <c r="U28" s="341"/>
      <c r="V28" s="724" t="s">
        <v>566</v>
      </c>
      <c r="W28" s="340">
        <v>1690</v>
      </c>
      <c r="X28" s="529"/>
      <c r="Y28" s="724"/>
      <c r="Z28" s="340">
        <v>20</v>
      </c>
      <c r="AA28" s="345"/>
      <c r="AK28" s="38"/>
      <c r="AL28" s="395" t="s">
        <v>265</v>
      </c>
      <c r="AM28" s="484">
        <f>鳥取2・八頭・岩美!C23</f>
        <v>0</v>
      </c>
    </row>
    <row r="29" spans="1:39" ht="20.100000000000001" customHeight="1" thickTop="1">
      <c r="A29" s="1052"/>
      <c r="B29" s="575" t="s">
        <v>969</v>
      </c>
      <c r="C29" s="254">
        <f>SUM(E30,H30,N30,K30,Q30,W30,Z30)</f>
        <v>16565</v>
      </c>
      <c r="D29" s="257"/>
      <c r="E29" s="282"/>
      <c r="F29" s="501"/>
      <c r="G29" s="494"/>
      <c r="H29" s="282"/>
      <c r="I29" s="501"/>
      <c r="J29" s="494"/>
      <c r="K29" s="282"/>
      <c r="L29" s="501"/>
      <c r="M29" s="494"/>
      <c r="N29" s="282"/>
      <c r="O29" s="501"/>
      <c r="P29" s="494"/>
      <c r="Q29" s="282"/>
      <c r="R29" s="501"/>
      <c r="S29" s="515"/>
      <c r="T29" s="304"/>
      <c r="U29" s="304"/>
      <c r="V29" s="494"/>
      <c r="W29" s="282"/>
      <c r="X29" s="501"/>
      <c r="Y29" s="494"/>
      <c r="Z29" s="282"/>
      <c r="AA29" s="285"/>
      <c r="AK29" s="38"/>
      <c r="AL29" s="395" t="s">
        <v>95</v>
      </c>
      <c r="AM29" s="484">
        <f>市郡別!E36</f>
        <v>0</v>
      </c>
    </row>
    <row r="30" spans="1:39" ht="20.100000000000001" customHeight="1" thickBot="1">
      <c r="A30" s="1053"/>
      <c r="B30" s="576" t="s">
        <v>695</v>
      </c>
      <c r="C30" s="259">
        <f>SUM(F30,I30,O30,L30,R30,X30,AA30)</f>
        <v>0</v>
      </c>
      <c r="D30" s="286"/>
      <c r="E30" s="287">
        <f>SUM(E19:E28)</f>
        <v>160</v>
      </c>
      <c r="F30" s="493">
        <f>SUM(F19:F28)</f>
        <v>0</v>
      </c>
      <c r="G30" s="503"/>
      <c r="H30" s="287">
        <f>SUM(H19:H28)</f>
        <v>485</v>
      </c>
      <c r="I30" s="493">
        <f>SUM(I19:I28)</f>
        <v>0</v>
      </c>
      <c r="J30" s="503"/>
      <c r="K30" s="287">
        <f>SUM(K19:K28)</f>
        <v>1860</v>
      </c>
      <c r="L30" s="493">
        <f>SUM(L19:L28)</f>
        <v>0</v>
      </c>
      <c r="M30" s="503"/>
      <c r="N30" s="287">
        <f>SUM(N19:N28)</f>
        <v>200</v>
      </c>
      <c r="O30" s="493">
        <f>SUM(O19:O28)</f>
        <v>0</v>
      </c>
      <c r="P30" s="503"/>
      <c r="Q30" s="287">
        <f>SUM(Q19:Q28)</f>
        <v>110</v>
      </c>
      <c r="R30" s="493">
        <f>SUM(R19:R28)</f>
        <v>0</v>
      </c>
      <c r="S30" s="518"/>
      <c r="T30" s="310"/>
      <c r="U30" s="310"/>
      <c r="V30" s="503"/>
      <c r="W30" s="287">
        <f>SUM(W19:W28)</f>
        <v>13550</v>
      </c>
      <c r="X30" s="493">
        <f>SUM(X19:X28)</f>
        <v>0</v>
      </c>
      <c r="Y30" s="503"/>
      <c r="Z30" s="287">
        <f>SUM(Z19:Z28)</f>
        <v>200</v>
      </c>
      <c r="AA30" s="264">
        <f>SUM(AA19:AA28)</f>
        <v>0</v>
      </c>
      <c r="AK30" s="38"/>
      <c r="AL30" s="395" t="s">
        <v>96</v>
      </c>
      <c r="AM30" s="484">
        <f>市郡別!E37</f>
        <v>0</v>
      </c>
    </row>
    <row r="31" spans="1:39" ht="18.75" customHeight="1">
      <c r="C31" s="35"/>
      <c r="D31" s="36"/>
      <c r="E31" s="37"/>
      <c r="F31" s="36"/>
      <c r="G31" s="36"/>
      <c r="H31" s="37"/>
      <c r="I31" s="36"/>
      <c r="J31" s="36"/>
      <c r="K31" s="37"/>
      <c r="L31" s="36"/>
      <c r="M31" s="36"/>
      <c r="N31" s="37"/>
      <c r="O31" s="36"/>
      <c r="P31" s="36"/>
      <c r="Q31" s="37"/>
      <c r="R31" s="36"/>
      <c r="S31" s="36"/>
      <c r="T31" s="36"/>
      <c r="U31" s="36"/>
      <c r="V31" s="36"/>
      <c r="W31" s="37"/>
      <c r="X31" s="36"/>
      <c r="Y31" s="36"/>
      <c r="Z31" s="37"/>
      <c r="AA31" s="36"/>
      <c r="AB31" s="36"/>
      <c r="AC31" s="36"/>
      <c r="AD31" s="36"/>
      <c r="AE31" s="36"/>
      <c r="AF31" s="36"/>
      <c r="AG31" s="36"/>
      <c r="AH31" s="36"/>
      <c r="AI31" s="36"/>
      <c r="AJ31" s="36"/>
      <c r="AK31" s="38"/>
      <c r="AL31" s="195" t="s">
        <v>91</v>
      </c>
      <c r="AM31" s="484">
        <f>市郡別!E40</f>
        <v>0</v>
      </c>
    </row>
    <row r="32" spans="1:39" ht="18.75">
      <c r="A32" s="462"/>
      <c r="B32" s="135" t="s">
        <v>634</v>
      </c>
      <c r="C32" s="51"/>
      <c r="Y32" s="40"/>
      <c r="AB32" s="11"/>
      <c r="AC32" s="11"/>
      <c r="AD32" s="11"/>
      <c r="AE32" s="11"/>
      <c r="AF32" s="11"/>
      <c r="AG32" s="11"/>
      <c r="AH32" s="11"/>
      <c r="AI32" s="11"/>
      <c r="AJ32" s="11"/>
      <c r="AK32" s="38"/>
      <c r="AL32" s="195" t="s">
        <v>92</v>
      </c>
      <c r="AM32" s="484">
        <f>市郡別!E41</f>
        <v>0</v>
      </c>
    </row>
    <row r="33" spans="1:38">
      <c r="C33" s="51"/>
      <c r="W33" s="76"/>
      <c r="X33" s="76"/>
      <c r="Y33" s="76"/>
      <c r="Z33" s="76"/>
      <c r="AA33" s="76"/>
      <c r="AB33" s="76"/>
      <c r="AC33" s="72"/>
      <c r="AD33" s="72"/>
      <c r="AE33" s="72"/>
      <c r="AF33" s="72"/>
      <c r="AG33" s="72"/>
      <c r="AH33" s="72"/>
      <c r="AI33" s="72"/>
      <c r="AJ33" s="72"/>
      <c r="AK33" s="38"/>
      <c r="AL33" s="32"/>
    </row>
    <row r="34" spans="1:38" ht="18.75">
      <c r="A34" s="462"/>
      <c r="B34" s="440" t="s">
        <v>611</v>
      </c>
      <c r="C34" s="51"/>
      <c r="W34" s="76"/>
      <c r="X34" s="76"/>
      <c r="Y34" s="76"/>
      <c r="Z34" s="76"/>
      <c r="AA34" s="76"/>
      <c r="AB34" s="76"/>
      <c r="AC34" s="72"/>
      <c r="AD34" s="72"/>
      <c r="AE34" s="72"/>
      <c r="AF34" s="72"/>
      <c r="AG34" s="72"/>
      <c r="AH34" s="72"/>
      <c r="AI34" s="72"/>
      <c r="AJ34" s="72"/>
      <c r="AK34" s="38"/>
      <c r="AL34" s="32"/>
    </row>
    <row r="35" spans="1:38" ht="18.75">
      <c r="A35" s="462"/>
      <c r="B35" s="48" t="s">
        <v>671</v>
      </c>
      <c r="W35" s="48"/>
      <c r="X35" s="48"/>
      <c r="Y35" s="48"/>
      <c r="Z35" s="48"/>
      <c r="AA35" s="48"/>
      <c r="AB35" s="48"/>
      <c r="AC35" s="70"/>
      <c r="AD35" s="70"/>
      <c r="AE35" s="70"/>
      <c r="AF35" s="70"/>
      <c r="AG35" s="70"/>
      <c r="AH35" s="70"/>
      <c r="AI35" s="70"/>
      <c r="AJ35" s="70"/>
      <c r="AK35" s="36"/>
      <c r="AL35" s="32"/>
    </row>
    <row r="36" spans="1:38">
      <c r="B36" s="48" t="s">
        <v>670</v>
      </c>
    </row>
  </sheetData>
  <sheetProtection algorithmName="SHA-512" hashValue="2x9C3JM6bIIcSP0037tI9frXr5IoBHZmK+dIHRCXgwif+X4Wd9868nzHO/seFeQfZAjSWGto+osv82IFSInRhg==" saltValue="BqFnElt002zJT2bpiVACXw==" spinCount="100000" sheet="1" objects="1" scenarios="1"/>
  <mergeCells count="10">
    <mergeCell ref="W3:AA4"/>
    <mergeCell ref="A19:A30"/>
    <mergeCell ref="A3:D4"/>
    <mergeCell ref="A6:A17"/>
    <mergeCell ref="AB3:AD3"/>
    <mergeCell ref="AB4:AD4"/>
    <mergeCell ref="E3:G4"/>
    <mergeCell ref="H3:I4"/>
    <mergeCell ref="J3:N4"/>
    <mergeCell ref="O3:V4"/>
  </mergeCells>
  <phoneticPr fontId="3"/>
  <conditionalFormatting sqref="F8:F15 I8:I15 L8:L15 O8:O15 R8:R15 X8:X15">
    <cfRule type="cellIs" dxfId="26" priority="3" stopIfTrue="1" operator="lessThan">
      <formula>E8</formula>
    </cfRule>
    <cfRule type="cellIs" dxfId="25" priority="4" stopIfTrue="1" operator="greaterThan">
      <formula>E8</formula>
    </cfRule>
  </conditionalFormatting>
  <conditionalFormatting sqref="F19:F28 I19:I28 L19:L28 O19:O28 R19:R28 X19:X28">
    <cfRule type="cellIs" dxfId="24" priority="1" stopIfTrue="1" operator="lessThan">
      <formula>E19</formula>
    </cfRule>
    <cfRule type="cellIs" dxfId="23" priority="2" stopIfTrue="1" operator="greaterThan">
      <formula>E19</formula>
    </cfRule>
  </conditionalFormatting>
  <conditionalFormatting sqref="AA8:AA15">
    <cfRule type="cellIs" dxfId="22" priority="8" stopIfTrue="1" operator="lessThan">
      <formula>Z8</formula>
    </cfRule>
    <cfRule type="cellIs" dxfId="21" priority="9" stopIfTrue="1" operator="greaterThan">
      <formula>Z8</formula>
    </cfRule>
  </conditionalFormatting>
  <conditionalFormatting sqref="AA19:AA28">
    <cfRule type="cellIs" dxfId="20" priority="6" stopIfTrue="1" operator="lessThan">
      <formula>Z19</formula>
    </cfRule>
    <cfRule type="cellIs" dxfId="19" priority="7" stopIfTrue="1" operator="greaterThan">
      <formula>Z19</formula>
    </cfRule>
  </conditionalFormatting>
  <conditionalFormatting sqref="AM6:AM32">
    <cfRule type="expression" dxfId="18" priority="5">
      <formula>AM6&lt;&gt;0</formula>
    </cfRule>
  </conditionalFormatting>
  <dataValidations count="1">
    <dataValidation imeMode="off" allowBlank="1" showInputMessage="1" showErrorMessage="1" sqref="AA8:AA15 AA19:AA28 L8:L15 F8:F15 X8:X15 R8:R15 I8:I15 O8:O15 X19:X28 R19:R28 O19:O28 I19:I28 F19:F28 L19:L28" xr:uid="{00000000-0002-0000-1700-000000000000}"/>
  </dataValidations>
  <hyperlinks>
    <hyperlink ref="AL3" location="地図!A1" display="地図" xr:uid="{00000000-0004-0000-1700-000000000000}"/>
    <hyperlink ref="AL4" location="申込書!A1" display="申込書" xr:uid="{00000000-0004-0000-1700-000001000000}"/>
    <hyperlink ref="AL8" location="安来!A1" display="安来市" xr:uid="{00000000-0004-0000-1700-000002000000}"/>
    <hyperlink ref="AL11" location="雲南!A1" display="雲南市" xr:uid="{00000000-0004-0000-1700-000003000000}"/>
    <hyperlink ref="AL12:AL14" location="仁多・飯石・隠岐!A1" display="仁多郡" xr:uid="{00000000-0004-0000-1700-000004000000}"/>
    <hyperlink ref="AL15" location="大田!A1" display="大田市" xr:uid="{00000000-0004-0000-1700-000005000000}"/>
    <hyperlink ref="AL16" location="邑智!A1" display="邑智郡" xr:uid="{00000000-0004-0000-1700-000006000000}"/>
    <hyperlink ref="AL18" location="浜田!A1" display="浜田市" xr:uid="{00000000-0004-0000-1700-000007000000}"/>
    <hyperlink ref="AL17" location="江津・広島!A1" display="江津市" xr:uid="{00000000-0004-0000-1700-000008000000}"/>
    <hyperlink ref="AL31" location="江津・広島!A1" display="広島県" xr:uid="{00000000-0004-0000-1700-000009000000}"/>
    <hyperlink ref="AL19:AL20" location="益田・鹿足・山口!A1" display="益田市" xr:uid="{00000000-0004-0000-1700-00000A000000}"/>
    <hyperlink ref="AL32" location="益田・鹿足・山口!A1" display="山口県" xr:uid="{00000000-0004-0000-1700-00000B000000}"/>
    <hyperlink ref="AL23:AL24" location="西伯・日野!A1" display="西伯郡" xr:uid="{00000000-0004-0000-1700-00000C000000}"/>
    <hyperlink ref="AL25:AL26" location="倉吉・東伯!A1" display="倉吉市" xr:uid="{00000000-0004-0000-1700-00000D000000}"/>
    <hyperlink ref="AL6" location="松江１!A1" display="松江市１" xr:uid="{00000000-0004-0000-1700-00000E000000}"/>
    <hyperlink ref="AL7" location="松江２!A1" display="松江市２" xr:uid="{00000000-0004-0000-1700-00000F000000}"/>
    <hyperlink ref="AL10" location="出雲２!A1" display="出雲市２" xr:uid="{00000000-0004-0000-1700-000010000000}"/>
    <hyperlink ref="AL9" location="出雲１!A1" display="出雲市１" xr:uid="{00000000-0004-0000-1700-000011000000}"/>
    <hyperlink ref="AL27" location="鳥取１!A1" display="鳥取１" xr:uid="{00000000-0004-0000-1700-000012000000}"/>
    <hyperlink ref="AL28:AL30" location="新鳥取・八頭・岩美!A1" display="新鳥取市" xr:uid="{00000000-0004-0000-1700-000013000000}"/>
    <hyperlink ref="AL28" location="鳥取２・八頭・岩美!A1" display="鳥取２" xr:uid="{00000000-0004-0000-1700-000014000000}"/>
    <hyperlink ref="AL29" location="鳥取２・八頭・岩美!A1" display="八頭郡" xr:uid="{00000000-0004-0000-1700-000015000000}"/>
    <hyperlink ref="AL30" location="鳥取２・八頭・岩美!A1" display="岩美郡" xr:uid="{00000000-0004-0000-1700-000016000000}"/>
    <hyperlink ref="AL21" location="米子・境港!A1" display="米子市" xr:uid="{00000000-0004-0000-1700-000017000000}"/>
    <hyperlink ref="AL22" location="米子・境港!A1" display="境港市" xr:uid="{00000000-0004-0000-17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3:B28"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tabColor rgb="FFFEC800"/>
    <pageSetUpPr fitToPage="1"/>
  </sheetPr>
  <dimension ref="A1:AM40"/>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21" width="8" style="28" hidden="1"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25"/>
      <c r="U2" s="25"/>
      <c r="V2" s="25"/>
      <c r="W2" s="64" t="s">
        <v>160</v>
      </c>
      <c r="X2" s="25"/>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7"/>
      <c r="T3" s="1037"/>
      <c r="U3" s="1037"/>
      <c r="V3" s="1038"/>
      <c r="W3" s="1067">
        <f>申込書!B21</f>
        <v>0</v>
      </c>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0"/>
      <c r="T4" s="1040"/>
      <c r="U4" s="1040"/>
      <c r="V4" s="1041"/>
      <c r="W4" s="1040"/>
      <c r="X4" s="1040"/>
      <c r="Y4" s="1040"/>
      <c r="Z4" s="1040"/>
      <c r="AA4" s="1041"/>
      <c r="AB4" s="1039">
        <f>申込書!H4</f>
        <v>0</v>
      </c>
      <c r="AC4" s="1040"/>
      <c r="AD4" s="1046"/>
      <c r="AL4" s="194" t="s">
        <v>131</v>
      </c>
    </row>
    <row r="5" spans="1:39" ht="21.75" customHeight="1" thickBot="1">
      <c r="B5" s="1"/>
      <c r="C5" s="11"/>
      <c r="D5" s="48" t="s">
        <v>1089</v>
      </c>
      <c r="E5" s="483"/>
      <c r="AC5" s="48"/>
    </row>
    <row r="6" spans="1:39" ht="20.100000000000001" customHeight="1">
      <c r="A6" s="1049" t="s">
        <v>984</v>
      </c>
      <c r="B6" s="577"/>
      <c r="C6" s="578"/>
      <c r="D6" s="579" t="s">
        <v>82</v>
      </c>
      <c r="E6" s="579"/>
      <c r="F6" s="579"/>
      <c r="G6" s="580" t="s">
        <v>696</v>
      </c>
      <c r="H6" s="590"/>
      <c r="I6" s="579"/>
      <c r="J6" s="580" t="s">
        <v>697</v>
      </c>
      <c r="K6" s="579"/>
      <c r="L6" s="579"/>
      <c r="M6" s="580" t="s">
        <v>698</v>
      </c>
      <c r="N6" s="579"/>
      <c r="O6" s="579"/>
      <c r="P6" s="580" t="s">
        <v>699</v>
      </c>
      <c r="Q6" s="579"/>
      <c r="R6" s="579"/>
      <c r="S6" s="580"/>
      <c r="T6" s="579"/>
      <c r="U6" s="579"/>
      <c r="V6" s="580" t="s">
        <v>700</v>
      </c>
      <c r="W6" s="579"/>
      <c r="X6" s="579"/>
      <c r="Y6" s="580" t="s">
        <v>701</v>
      </c>
      <c r="Z6" s="579"/>
      <c r="AA6" s="581"/>
      <c r="AB6" s="582"/>
      <c r="AC6" s="582"/>
      <c r="AD6" s="582"/>
      <c r="AK6" s="35"/>
      <c r="AL6" s="195" t="s">
        <v>260</v>
      </c>
      <c r="AM6" s="484">
        <f>市郡別!E8</f>
        <v>0</v>
      </c>
    </row>
    <row r="7" spans="1:39" ht="20.100000000000001" customHeight="1">
      <c r="A7" s="1052"/>
      <c r="B7" s="583" t="s">
        <v>84</v>
      </c>
      <c r="C7" s="584" t="s">
        <v>592</v>
      </c>
      <c r="D7" s="591" t="s">
        <v>250</v>
      </c>
      <c r="E7" s="592"/>
      <c r="F7" s="593" t="s">
        <v>83</v>
      </c>
      <c r="G7" s="591" t="s">
        <v>250</v>
      </c>
      <c r="H7" s="592"/>
      <c r="I7" s="593" t="s">
        <v>83</v>
      </c>
      <c r="J7" s="591" t="s">
        <v>250</v>
      </c>
      <c r="K7" s="592"/>
      <c r="L7" s="593" t="s">
        <v>83</v>
      </c>
      <c r="M7" s="591" t="s">
        <v>250</v>
      </c>
      <c r="N7" s="592"/>
      <c r="O7" s="593" t="s">
        <v>83</v>
      </c>
      <c r="P7" s="591" t="s">
        <v>250</v>
      </c>
      <c r="Q7" s="592"/>
      <c r="R7" s="593" t="s">
        <v>83</v>
      </c>
      <c r="S7" s="594"/>
      <c r="T7" s="583"/>
      <c r="U7" s="595"/>
      <c r="V7" s="591" t="s">
        <v>250</v>
      </c>
      <c r="W7" s="592"/>
      <c r="X7" s="593" t="s">
        <v>83</v>
      </c>
      <c r="Y7" s="591" t="s">
        <v>250</v>
      </c>
      <c r="Z7" s="596"/>
      <c r="AA7" s="597" t="s">
        <v>83</v>
      </c>
      <c r="AB7" s="582"/>
      <c r="AC7" s="582"/>
      <c r="AD7" s="582"/>
      <c r="AL7" s="195" t="s">
        <v>261</v>
      </c>
      <c r="AM7" s="484">
        <f>市郡別!E9</f>
        <v>0</v>
      </c>
    </row>
    <row r="8" spans="1:39" ht="20.100000000000001" customHeight="1">
      <c r="A8" s="1052"/>
      <c r="B8" s="726" t="s">
        <v>751</v>
      </c>
      <c r="C8" s="558" t="s">
        <v>401</v>
      </c>
      <c r="D8" s="563"/>
      <c r="E8" s="336">
        <v>200</v>
      </c>
      <c r="F8" s="528"/>
      <c r="G8" s="723"/>
      <c r="H8" s="336">
        <v>1600</v>
      </c>
      <c r="I8" s="528"/>
      <c r="J8" s="723"/>
      <c r="K8" s="336">
        <v>2790</v>
      </c>
      <c r="L8" s="528"/>
      <c r="M8" s="723"/>
      <c r="N8" s="336">
        <v>950</v>
      </c>
      <c r="O8" s="528"/>
      <c r="P8" s="723"/>
      <c r="Q8" s="336">
        <v>175</v>
      </c>
      <c r="R8" s="528"/>
      <c r="S8" s="535"/>
      <c r="T8" s="337"/>
      <c r="U8" s="337"/>
      <c r="V8" s="723"/>
      <c r="W8" s="336"/>
      <c r="X8" s="528"/>
      <c r="Y8" s="723"/>
      <c r="Z8" s="336">
        <v>830</v>
      </c>
      <c r="AA8" s="338"/>
      <c r="AK8" s="38"/>
      <c r="AL8" s="195" t="s">
        <v>93</v>
      </c>
      <c r="AM8" s="484">
        <f>市郡別!E11</f>
        <v>0</v>
      </c>
    </row>
    <row r="9" spans="1:39" ht="20.100000000000001" customHeight="1">
      <c r="A9" s="1052"/>
      <c r="B9" s="793"/>
      <c r="C9" s="560" t="s">
        <v>930</v>
      </c>
      <c r="D9" s="564"/>
      <c r="E9" s="322"/>
      <c r="F9" s="524"/>
      <c r="G9" s="719"/>
      <c r="H9" s="322"/>
      <c r="I9" s="524"/>
      <c r="J9" s="719"/>
      <c r="K9" s="322"/>
      <c r="L9" s="524"/>
      <c r="M9" s="719"/>
      <c r="N9" s="322"/>
      <c r="O9" s="524"/>
      <c r="P9" s="719"/>
      <c r="Q9" s="322"/>
      <c r="R9" s="524"/>
      <c r="S9" s="531"/>
      <c r="T9" s="323"/>
      <c r="U9" s="323"/>
      <c r="V9" s="719" t="s">
        <v>930</v>
      </c>
      <c r="W9" s="322">
        <v>1680</v>
      </c>
      <c r="X9" s="524"/>
      <c r="Y9" s="719"/>
      <c r="Z9" s="322"/>
      <c r="AA9" s="324"/>
      <c r="AK9" s="38"/>
      <c r="AL9" s="195" t="s">
        <v>262</v>
      </c>
      <c r="AM9" s="484">
        <f>市郡別!E12</f>
        <v>0</v>
      </c>
    </row>
    <row r="10" spans="1:39" ht="20.100000000000001" customHeight="1">
      <c r="A10" s="1052"/>
      <c r="B10" s="793"/>
      <c r="C10" s="560" t="s">
        <v>567</v>
      </c>
      <c r="D10" s="564"/>
      <c r="E10" s="322"/>
      <c r="F10" s="524"/>
      <c r="G10" s="719"/>
      <c r="H10" s="322"/>
      <c r="I10" s="524"/>
      <c r="J10" s="719"/>
      <c r="K10" s="322"/>
      <c r="L10" s="524"/>
      <c r="M10" s="719"/>
      <c r="N10" s="322"/>
      <c r="O10" s="524"/>
      <c r="P10" s="719"/>
      <c r="Q10" s="322"/>
      <c r="R10" s="524"/>
      <c r="S10" s="531"/>
      <c r="T10" s="323"/>
      <c r="U10" s="323"/>
      <c r="V10" s="719" t="s">
        <v>567</v>
      </c>
      <c r="W10" s="322">
        <v>1760</v>
      </c>
      <c r="X10" s="524"/>
      <c r="Y10" s="719"/>
      <c r="Z10" s="322"/>
      <c r="AA10" s="324"/>
      <c r="AK10" s="38"/>
      <c r="AL10" s="195" t="s">
        <v>263</v>
      </c>
      <c r="AM10" s="484">
        <f>市郡別!E13</f>
        <v>0</v>
      </c>
    </row>
    <row r="11" spans="1:39" ht="20.100000000000001" customHeight="1">
      <c r="A11" s="1052"/>
      <c r="B11" s="782"/>
      <c r="C11" s="560" t="s">
        <v>533</v>
      </c>
      <c r="D11" s="564"/>
      <c r="E11" s="322"/>
      <c r="F11" s="524"/>
      <c r="G11" s="719"/>
      <c r="H11" s="322"/>
      <c r="I11" s="524"/>
      <c r="J11" s="719"/>
      <c r="K11" s="322"/>
      <c r="L11" s="524"/>
      <c r="M11" s="719"/>
      <c r="N11" s="322"/>
      <c r="O11" s="524"/>
      <c r="P11" s="719"/>
      <c r="Q11" s="322"/>
      <c r="R11" s="524"/>
      <c r="S11" s="531"/>
      <c r="T11" s="323"/>
      <c r="U11" s="323"/>
      <c r="V11" s="719" t="s">
        <v>533</v>
      </c>
      <c r="W11" s="322">
        <v>1980</v>
      </c>
      <c r="X11" s="524"/>
      <c r="Y11" s="719"/>
      <c r="Z11" s="322"/>
      <c r="AA11" s="324"/>
      <c r="AK11" s="38"/>
      <c r="AL11" s="195" t="s">
        <v>85</v>
      </c>
      <c r="AM11" s="484">
        <f>市郡別!E15</f>
        <v>0</v>
      </c>
    </row>
    <row r="12" spans="1:39" ht="20.100000000000001" customHeight="1">
      <c r="A12" s="1052"/>
      <c r="B12" s="726"/>
      <c r="C12" s="560" t="s">
        <v>568</v>
      </c>
      <c r="D12" s="564"/>
      <c r="E12" s="322">
        <v>10</v>
      </c>
      <c r="F12" s="524"/>
      <c r="G12" s="719"/>
      <c r="H12" s="322">
        <v>20</v>
      </c>
      <c r="I12" s="524"/>
      <c r="J12" s="719"/>
      <c r="K12" s="322"/>
      <c r="L12" s="524"/>
      <c r="M12" s="719"/>
      <c r="N12" s="322">
        <v>10</v>
      </c>
      <c r="O12" s="524"/>
      <c r="P12" s="719"/>
      <c r="Q12" s="322">
        <v>5</v>
      </c>
      <c r="R12" s="524"/>
      <c r="S12" s="531"/>
      <c r="T12" s="323"/>
      <c r="U12" s="323"/>
      <c r="V12" s="719" t="s">
        <v>568</v>
      </c>
      <c r="W12" s="322">
        <v>1590</v>
      </c>
      <c r="X12" s="524"/>
      <c r="Y12" s="719"/>
      <c r="Z12" s="322">
        <v>30</v>
      </c>
      <c r="AA12" s="324"/>
      <c r="AK12" s="38"/>
      <c r="AL12" s="195" t="s">
        <v>90</v>
      </c>
      <c r="AM12" s="484">
        <f>市郡別!E16</f>
        <v>0</v>
      </c>
    </row>
    <row r="13" spans="1:39" ht="20.100000000000001" customHeight="1">
      <c r="A13" s="1052"/>
      <c r="B13" s="793"/>
      <c r="C13" s="560" t="s">
        <v>923</v>
      </c>
      <c r="D13" s="564"/>
      <c r="E13" s="322"/>
      <c r="F13" s="524"/>
      <c r="G13" s="719"/>
      <c r="H13" s="322"/>
      <c r="I13" s="524"/>
      <c r="J13" s="735" t="s">
        <v>976</v>
      </c>
      <c r="K13" s="322"/>
      <c r="L13" s="524"/>
      <c r="M13" s="719"/>
      <c r="N13" s="322"/>
      <c r="O13" s="524"/>
      <c r="P13" s="719"/>
      <c r="Q13" s="322"/>
      <c r="R13" s="524"/>
      <c r="S13" s="531"/>
      <c r="T13" s="323"/>
      <c r="U13" s="323"/>
      <c r="V13" s="719" t="s">
        <v>923</v>
      </c>
      <c r="W13" s="322">
        <v>2500</v>
      </c>
      <c r="X13" s="524"/>
      <c r="Y13" s="719"/>
      <c r="Z13" s="322"/>
      <c r="AA13" s="324"/>
      <c r="AK13" s="38"/>
      <c r="AL13" s="195" t="s">
        <v>62</v>
      </c>
      <c r="AM13" s="484">
        <f>市郡別!E17</f>
        <v>0</v>
      </c>
    </row>
    <row r="14" spans="1:39" ht="20.100000000000001" customHeight="1">
      <c r="A14" s="1052"/>
      <c r="B14" s="726"/>
      <c r="C14" s="560" t="s">
        <v>569</v>
      </c>
      <c r="D14" s="564"/>
      <c r="E14" s="322"/>
      <c r="F14" s="524"/>
      <c r="G14" s="719"/>
      <c r="H14" s="322"/>
      <c r="I14" s="524"/>
      <c r="J14" s="719"/>
      <c r="K14" s="322"/>
      <c r="L14" s="524"/>
      <c r="M14" s="719"/>
      <c r="N14" s="322"/>
      <c r="O14" s="524"/>
      <c r="P14" s="719"/>
      <c r="Q14" s="322"/>
      <c r="R14" s="524"/>
      <c r="S14" s="531"/>
      <c r="T14" s="323"/>
      <c r="U14" s="323"/>
      <c r="V14" s="719" t="s">
        <v>569</v>
      </c>
      <c r="W14" s="322">
        <v>1440</v>
      </c>
      <c r="X14" s="524"/>
      <c r="Y14" s="719"/>
      <c r="Z14" s="322"/>
      <c r="AA14" s="324"/>
      <c r="AK14" s="38"/>
      <c r="AL14" s="195" t="s">
        <v>63</v>
      </c>
      <c r="AM14" s="484">
        <f>市郡別!E18</f>
        <v>0</v>
      </c>
    </row>
    <row r="15" spans="1:39" ht="20.100000000000001" customHeight="1">
      <c r="A15" s="1052"/>
      <c r="B15" s="783"/>
      <c r="C15" s="560" t="s">
        <v>570</v>
      </c>
      <c r="D15" s="564"/>
      <c r="E15" s="322"/>
      <c r="F15" s="524"/>
      <c r="G15" s="719"/>
      <c r="H15" s="322"/>
      <c r="I15" s="524"/>
      <c r="J15" s="719"/>
      <c r="K15" s="322"/>
      <c r="L15" s="524"/>
      <c r="M15" s="719"/>
      <c r="N15" s="322"/>
      <c r="O15" s="524"/>
      <c r="P15" s="719"/>
      <c r="Q15" s="322"/>
      <c r="R15" s="524"/>
      <c r="S15" s="531"/>
      <c r="T15" s="323"/>
      <c r="U15" s="323"/>
      <c r="V15" s="719" t="s">
        <v>570</v>
      </c>
      <c r="W15" s="322">
        <v>1850</v>
      </c>
      <c r="X15" s="524"/>
      <c r="Y15" s="719"/>
      <c r="Z15" s="322"/>
      <c r="AA15" s="324"/>
      <c r="AK15" s="38"/>
      <c r="AL15" s="195" t="s">
        <v>64</v>
      </c>
      <c r="AM15" s="484">
        <f>市郡別!E20</f>
        <v>0</v>
      </c>
    </row>
    <row r="16" spans="1:39" ht="20.100000000000001" customHeight="1">
      <c r="A16" s="1052"/>
      <c r="B16" s="726"/>
      <c r="C16" s="560" t="s">
        <v>927</v>
      </c>
      <c r="D16" s="564"/>
      <c r="E16" s="322">
        <v>80</v>
      </c>
      <c r="F16" s="524"/>
      <c r="G16" s="719"/>
      <c r="H16" s="322"/>
      <c r="I16" s="524"/>
      <c r="J16" s="735" t="s">
        <v>976</v>
      </c>
      <c r="K16" s="322"/>
      <c r="L16" s="524"/>
      <c r="M16" s="719"/>
      <c r="N16" s="322"/>
      <c r="O16" s="524"/>
      <c r="P16" s="719"/>
      <c r="Q16" s="322"/>
      <c r="R16" s="524"/>
      <c r="S16" s="531"/>
      <c r="T16" s="323"/>
      <c r="U16" s="323"/>
      <c r="V16" s="719" t="s">
        <v>927</v>
      </c>
      <c r="W16" s="322">
        <v>2060</v>
      </c>
      <c r="X16" s="524"/>
      <c r="Y16" s="719"/>
      <c r="Z16" s="322"/>
      <c r="AA16" s="324"/>
      <c r="AK16" s="38"/>
      <c r="AL16" s="195" t="s">
        <v>69</v>
      </c>
      <c r="AM16" s="484">
        <f>市郡別!E21</f>
        <v>0</v>
      </c>
    </row>
    <row r="17" spans="1:39" ht="20.100000000000001" customHeight="1">
      <c r="A17" s="1052"/>
      <c r="B17" s="726"/>
      <c r="C17" s="560" t="s">
        <v>704</v>
      </c>
      <c r="D17" s="564"/>
      <c r="E17" s="322"/>
      <c r="F17" s="524"/>
      <c r="G17" s="719"/>
      <c r="H17" s="322">
        <v>1700</v>
      </c>
      <c r="I17" s="524"/>
      <c r="J17" s="719"/>
      <c r="K17" s="322">
        <v>1240</v>
      </c>
      <c r="L17" s="524"/>
      <c r="M17" s="719"/>
      <c r="N17" s="322">
        <v>250</v>
      </c>
      <c r="O17" s="524"/>
      <c r="P17" s="719"/>
      <c r="Q17" s="322">
        <v>90</v>
      </c>
      <c r="R17" s="524"/>
      <c r="S17" s="531"/>
      <c r="T17" s="323"/>
      <c r="U17" s="323"/>
      <c r="V17" s="719" t="s">
        <v>704</v>
      </c>
      <c r="W17" s="322">
        <v>1950</v>
      </c>
      <c r="X17" s="524"/>
      <c r="Y17" s="719"/>
      <c r="Z17" s="322"/>
      <c r="AA17" s="324"/>
      <c r="AK17" s="38"/>
      <c r="AL17" s="195" t="s">
        <v>66</v>
      </c>
      <c r="AM17" s="484">
        <f>市郡別!E22</f>
        <v>0</v>
      </c>
    </row>
    <row r="18" spans="1:39" ht="20.100000000000001" customHeight="1">
      <c r="A18" s="1052"/>
      <c r="B18" s="793"/>
      <c r="C18" s="560" t="s">
        <v>571</v>
      </c>
      <c r="D18" s="564"/>
      <c r="E18" s="322"/>
      <c r="F18" s="524"/>
      <c r="G18" s="719"/>
      <c r="H18" s="322"/>
      <c r="I18" s="524"/>
      <c r="J18" s="719"/>
      <c r="K18" s="322"/>
      <c r="L18" s="524"/>
      <c r="M18" s="719"/>
      <c r="N18" s="322"/>
      <c r="O18" s="524"/>
      <c r="P18" s="719"/>
      <c r="Q18" s="322"/>
      <c r="R18" s="524"/>
      <c r="S18" s="531"/>
      <c r="T18" s="323"/>
      <c r="U18" s="323"/>
      <c r="V18" s="719" t="s">
        <v>571</v>
      </c>
      <c r="W18" s="322">
        <v>2850</v>
      </c>
      <c r="X18" s="524"/>
      <c r="Y18" s="719"/>
      <c r="Z18" s="322"/>
      <c r="AA18" s="324"/>
      <c r="AK18" s="38"/>
      <c r="AL18" s="195" t="s">
        <v>65</v>
      </c>
      <c r="AM18" s="484">
        <f>市郡別!E23</f>
        <v>0</v>
      </c>
    </row>
    <row r="19" spans="1:39" ht="20.100000000000001" customHeight="1">
      <c r="A19" s="1052"/>
      <c r="B19" s="793"/>
      <c r="C19" s="740" t="s">
        <v>986</v>
      </c>
      <c r="D19" s="564"/>
      <c r="E19" s="322"/>
      <c r="F19" s="524"/>
      <c r="G19" s="719"/>
      <c r="H19" s="322"/>
      <c r="I19" s="524"/>
      <c r="J19" s="719"/>
      <c r="K19" s="322"/>
      <c r="L19" s="524"/>
      <c r="M19" s="719"/>
      <c r="N19" s="322"/>
      <c r="O19" s="524"/>
      <c r="P19" s="719"/>
      <c r="Q19" s="322"/>
      <c r="R19" s="524"/>
      <c r="S19" s="531"/>
      <c r="T19" s="323"/>
      <c r="U19" s="323"/>
      <c r="V19" s="735" t="s">
        <v>1084</v>
      </c>
      <c r="W19" s="322"/>
      <c r="X19" s="524"/>
      <c r="Y19" s="719"/>
      <c r="Z19" s="322"/>
      <c r="AA19" s="324"/>
      <c r="AK19" s="38"/>
      <c r="AL19" s="195" t="s">
        <v>94</v>
      </c>
      <c r="AM19" s="484">
        <f>市郡別!E24</f>
        <v>0</v>
      </c>
    </row>
    <row r="20" spans="1:39" ht="20.100000000000001" customHeight="1">
      <c r="A20" s="1052"/>
      <c r="B20" s="782"/>
      <c r="C20" s="560" t="s">
        <v>531</v>
      </c>
      <c r="D20" s="564"/>
      <c r="E20" s="322"/>
      <c r="F20" s="524"/>
      <c r="G20" s="719"/>
      <c r="H20" s="322"/>
      <c r="I20" s="524"/>
      <c r="J20" s="735" t="s">
        <v>976</v>
      </c>
      <c r="K20" s="322"/>
      <c r="L20" s="524"/>
      <c r="M20" s="719"/>
      <c r="N20" s="322">
        <v>50</v>
      </c>
      <c r="O20" s="524"/>
      <c r="P20" s="719"/>
      <c r="Q20" s="322"/>
      <c r="R20" s="524"/>
      <c r="S20" s="531"/>
      <c r="T20" s="323"/>
      <c r="U20" s="323"/>
      <c r="V20" s="719" t="s">
        <v>531</v>
      </c>
      <c r="W20" s="322">
        <v>2140</v>
      </c>
      <c r="X20" s="524"/>
      <c r="Y20" s="719"/>
      <c r="Z20" s="322"/>
      <c r="AA20" s="324"/>
      <c r="AK20" s="38"/>
      <c r="AL20" s="195" t="s">
        <v>89</v>
      </c>
      <c r="AM20" s="484">
        <f>市郡別!E25</f>
        <v>0</v>
      </c>
    </row>
    <row r="21" spans="1:39" ht="20.100000000000001" customHeight="1">
      <c r="A21" s="1052"/>
      <c r="B21" s="726"/>
      <c r="C21" s="560" t="s">
        <v>981</v>
      </c>
      <c r="D21" s="564"/>
      <c r="E21" s="322"/>
      <c r="F21" s="524"/>
      <c r="G21" s="719"/>
      <c r="H21" s="322"/>
      <c r="I21" s="524"/>
      <c r="J21" s="735" t="s">
        <v>979</v>
      </c>
      <c r="K21" s="322"/>
      <c r="L21" s="524"/>
      <c r="M21" s="719"/>
      <c r="N21" s="322"/>
      <c r="O21" s="524"/>
      <c r="P21" s="719"/>
      <c r="Q21" s="322"/>
      <c r="R21" s="524"/>
      <c r="S21" s="531"/>
      <c r="T21" s="323"/>
      <c r="U21" s="323"/>
      <c r="V21" s="719" t="s">
        <v>981</v>
      </c>
      <c r="W21" s="322">
        <v>2040</v>
      </c>
      <c r="X21" s="524"/>
      <c r="Y21" s="719"/>
      <c r="Z21" s="322"/>
      <c r="AA21" s="324"/>
      <c r="AK21" s="38"/>
      <c r="AL21" s="395" t="s">
        <v>97</v>
      </c>
      <c r="AM21" s="484">
        <f>市郡別!E29</f>
        <v>0</v>
      </c>
    </row>
    <row r="22" spans="1:39" ht="20.100000000000001" customHeight="1">
      <c r="A22" s="1052"/>
      <c r="B22" s="726"/>
      <c r="C22" s="560" t="s">
        <v>572</v>
      </c>
      <c r="D22" s="564"/>
      <c r="E22" s="322"/>
      <c r="F22" s="524"/>
      <c r="G22" s="719"/>
      <c r="H22" s="322">
        <v>50</v>
      </c>
      <c r="I22" s="524"/>
      <c r="J22" s="719"/>
      <c r="K22" s="322">
        <v>130</v>
      </c>
      <c r="L22" s="524"/>
      <c r="M22" s="719"/>
      <c r="N22" s="322">
        <v>10</v>
      </c>
      <c r="O22" s="524"/>
      <c r="P22" s="719"/>
      <c r="Q22" s="322"/>
      <c r="R22" s="524"/>
      <c r="S22" s="531"/>
      <c r="T22" s="323"/>
      <c r="U22" s="323"/>
      <c r="V22" s="719" t="s">
        <v>572</v>
      </c>
      <c r="W22" s="322">
        <v>1170</v>
      </c>
      <c r="X22" s="524"/>
      <c r="Y22" s="719"/>
      <c r="Z22" s="322"/>
      <c r="AA22" s="324"/>
      <c r="AK22" s="38"/>
      <c r="AL22" s="395" t="s">
        <v>98</v>
      </c>
      <c r="AM22" s="484">
        <f>市郡別!E30</f>
        <v>0</v>
      </c>
    </row>
    <row r="23" spans="1:39" ht="20.100000000000001" customHeight="1">
      <c r="A23" s="1052"/>
      <c r="B23" s="726"/>
      <c r="C23" s="560" t="s">
        <v>982</v>
      </c>
      <c r="D23" s="564"/>
      <c r="E23" s="322">
        <v>40</v>
      </c>
      <c r="F23" s="524"/>
      <c r="G23" s="719"/>
      <c r="H23" s="322">
        <v>750</v>
      </c>
      <c r="I23" s="524"/>
      <c r="J23" s="719"/>
      <c r="K23" s="322">
        <v>1210</v>
      </c>
      <c r="L23" s="524"/>
      <c r="M23" s="719"/>
      <c r="N23" s="322">
        <v>80</v>
      </c>
      <c r="O23" s="524"/>
      <c r="P23" s="719"/>
      <c r="Q23" s="322">
        <v>80</v>
      </c>
      <c r="R23" s="524"/>
      <c r="S23" s="531"/>
      <c r="T23" s="323"/>
      <c r="U23" s="323"/>
      <c r="V23" s="719" t="s">
        <v>982</v>
      </c>
      <c r="W23" s="322">
        <v>1710</v>
      </c>
      <c r="X23" s="524"/>
      <c r="Y23" s="719"/>
      <c r="Z23" s="322">
        <v>210</v>
      </c>
      <c r="AA23" s="324"/>
      <c r="AK23" s="38"/>
      <c r="AL23" s="195" t="s">
        <v>161</v>
      </c>
      <c r="AM23" s="484">
        <f>市郡別!E31</f>
        <v>0</v>
      </c>
    </row>
    <row r="24" spans="1:39" ht="20.100000000000001" customHeight="1">
      <c r="A24" s="1052"/>
      <c r="B24" s="726"/>
      <c r="C24" s="560" t="s">
        <v>983</v>
      </c>
      <c r="D24" s="564"/>
      <c r="E24" s="322"/>
      <c r="F24" s="524"/>
      <c r="G24" s="719"/>
      <c r="H24" s="322"/>
      <c r="I24" s="524"/>
      <c r="J24" s="719"/>
      <c r="K24" s="322"/>
      <c r="L24" s="524"/>
      <c r="M24" s="719"/>
      <c r="N24" s="322"/>
      <c r="O24" s="524"/>
      <c r="P24" s="719"/>
      <c r="Q24" s="322"/>
      <c r="R24" s="524"/>
      <c r="S24" s="531"/>
      <c r="T24" s="323"/>
      <c r="U24" s="323"/>
      <c r="V24" s="719" t="s">
        <v>983</v>
      </c>
      <c r="W24" s="322">
        <v>2280</v>
      </c>
      <c r="X24" s="524"/>
      <c r="Y24" s="719"/>
      <c r="Z24" s="322"/>
      <c r="AA24" s="324"/>
      <c r="AK24" s="38"/>
      <c r="AL24" s="195" t="s">
        <v>162</v>
      </c>
      <c r="AM24" s="484">
        <f>市郡別!E32</f>
        <v>0</v>
      </c>
    </row>
    <row r="25" spans="1:39" ht="20.100000000000001" customHeight="1">
      <c r="A25" s="1052"/>
      <c r="B25" s="793"/>
      <c r="C25" s="560" t="s">
        <v>573</v>
      </c>
      <c r="D25" s="564"/>
      <c r="E25" s="322"/>
      <c r="F25" s="524"/>
      <c r="G25" s="719"/>
      <c r="H25" s="322">
        <v>70</v>
      </c>
      <c r="I25" s="524"/>
      <c r="J25" s="719"/>
      <c r="K25" s="322">
        <v>100</v>
      </c>
      <c r="L25" s="524"/>
      <c r="M25" s="719"/>
      <c r="N25" s="322">
        <v>10</v>
      </c>
      <c r="O25" s="524"/>
      <c r="P25" s="735" t="s">
        <v>980</v>
      </c>
      <c r="Q25" s="322"/>
      <c r="R25" s="524"/>
      <c r="S25" s="531"/>
      <c r="T25" s="323"/>
      <c r="U25" s="323"/>
      <c r="V25" s="719" t="s">
        <v>573</v>
      </c>
      <c r="W25" s="322">
        <v>1140</v>
      </c>
      <c r="X25" s="524"/>
      <c r="Y25" s="719"/>
      <c r="Z25" s="322">
        <v>30</v>
      </c>
      <c r="AA25" s="324"/>
      <c r="AK25" s="38"/>
      <c r="AL25" s="195" t="s">
        <v>163</v>
      </c>
      <c r="AM25" s="484">
        <f>市郡別!E33</f>
        <v>0</v>
      </c>
    </row>
    <row r="26" spans="1:39" ht="20.100000000000001" customHeight="1">
      <c r="A26" s="1052"/>
      <c r="B26" s="793"/>
      <c r="C26" s="560" t="s">
        <v>574</v>
      </c>
      <c r="D26" s="564"/>
      <c r="E26" s="322"/>
      <c r="F26" s="524"/>
      <c r="G26" s="719"/>
      <c r="H26" s="322">
        <v>45</v>
      </c>
      <c r="I26" s="524"/>
      <c r="J26" s="719"/>
      <c r="K26" s="322">
        <v>50</v>
      </c>
      <c r="L26" s="524"/>
      <c r="M26" s="719">
        <v>0</v>
      </c>
      <c r="N26" s="322">
        <v>10</v>
      </c>
      <c r="O26" s="524"/>
      <c r="P26" s="719"/>
      <c r="Q26" s="322"/>
      <c r="R26" s="524"/>
      <c r="S26" s="531"/>
      <c r="T26" s="323"/>
      <c r="U26" s="323"/>
      <c r="V26" s="719" t="s">
        <v>574</v>
      </c>
      <c r="W26" s="322">
        <v>740</v>
      </c>
      <c r="X26" s="524"/>
      <c r="Y26" s="719"/>
      <c r="Z26" s="322"/>
      <c r="AA26" s="324"/>
      <c r="AK26" s="38"/>
      <c r="AL26" s="195" t="s">
        <v>164</v>
      </c>
      <c r="AM26" s="484">
        <f>市郡別!E34</f>
        <v>0</v>
      </c>
    </row>
    <row r="27" spans="1:39" ht="20.100000000000001" customHeight="1">
      <c r="A27" s="1052"/>
      <c r="B27" s="793"/>
      <c r="C27" s="560" t="s">
        <v>575</v>
      </c>
      <c r="D27" s="564"/>
      <c r="E27" s="322"/>
      <c r="F27" s="524"/>
      <c r="G27" s="719"/>
      <c r="H27" s="322">
        <v>25</v>
      </c>
      <c r="I27" s="524"/>
      <c r="J27" s="735" t="s">
        <v>979</v>
      </c>
      <c r="K27" s="322"/>
      <c r="L27" s="524"/>
      <c r="M27" s="719"/>
      <c r="N27" s="322">
        <v>10</v>
      </c>
      <c r="O27" s="524"/>
      <c r="P27" s="719"/>
      <c r="Q27" s="322">
        <v>5</v>
      </c>
      <c r="R27" s="524"/>
      <c r="S27" s="531"/>
      <c r="T27" s="323"/>
      <c r="U27" s="323"/>
      <c r="V27" s="719" t="s">
        <v>575</v>
      </c>
      <c r="W27" s="322">
        <v>1560</v>
      </c>
      <c r="X27" s="524"/>
      <c r="Y27" s="719"/>
      <c r="Z27" s="322">
        <v>10</v>
      </c>
      <c r="AA27" s="324"/>
      <c r="AK27" s="38"/>
      <c r="AL27" s="196" t="s">
        <v>264</v>
      </c>
      <c r="AM27" s="484">
        <f>鳥取1!C32</f>
        <v>0</v>
      </c>
    </row>
    <row r="28" spans="1:39" ht="20.100000000000001" customHeight="1">
      <c r="A28" s="1052"/>
      <c r="B28" s="793"/>
      <c r="C28" s="560" t="s">
        <v>576</v>
      </c>
      <c r="D28" s="564"/>
      <c r="E28" s="322"/>
      <c r="F28" s="524"/>
      <c r="G28" s="719"/>
      <c r="H28" s="322">
        <v>35</v>
      </c>
      <c r="I28" s="524"/>
      <c r="J28" s="735" t="s">
        <v>979</v>
      </c>
      <c r="K28" s="322"/>
      <c r="L28" s="524"/>
      <c r="M28" s="719"/>
      <c r="N28" s="322">
        <v>10</v>
      </c>
      <c r="O28" s="524"/>
      <c r="P28" s="719"/>
      <c r="Q28" s="322">
        <v>5</v>
      </c>
      <c r="R28" s="524"/>
      <c r="S28" s="531"/>
      <c r="T28" s="323"/>
      <c r="U28" s="323"/>
      <c r="V28" s="719" t="s">
        <v>1085</v>
      </c>
      <c r="W28" s="322">
        <v>1000</v>
      </c>
      <c r="X28" s="524"/>
      <c r="Y28" s="719"/>
      <c r="Z28" s="322">
        <v>10</v>
      </c>
      <c r="AA28" s="324"/>
      <c r="AK28" s="38"/>
      <c r="AL28" s="395" t="s">
        <v>265</v>
      </c>
      <c r="AM28" s="484">
        <f>鳥取2・八頭・岩美!C23</f>
        <v>0</v>
      </c>
    </row>
    <row r="29" spans="1:39" ht="20.100000000000001" customHeight="1">
      <c r="A29" s="1052"/>
      <c r="B29" s="793"/>
      <c r="C29" s="560" t="s">
        <v>577</v>
      </c>
      <c r="D29" s="564"/>
      <c r="E29" s="322"/>
      <c r="F29" s="524"/>
      <c r="G29" s="719"/>
      <c r="H29" s="322">
        <v>5</v>
      </c>
      <c r="I29" s="524"/>
      <c r="J29" s="719"/>
      <c r="K29" s="322"/>
      <c r="L29" s="524"/>
      <c r="M29" s="719"/>
      <c r="N29" s="322"/>
      <c r="O29" s="524"/>
      <c r="P29" s="719"/>
      <c r="Q29" s="322"/>
      <c r="R29" s="524"/>
      <c r="S29" s="531"/>
      <c r="T29" s="323"/>
      <c r="U29" s="323"/>
      <c r="V29" s="719" t="s">
        <v>577</v>
      </c>
      <c r="W29" s="322">
        <v>190</v>
      </c>
      <c r="X29" s="524"/>
      <c r="Y29" s="719"/>
      <c r="Z29" s="322">
        <v>10</v>
      </c>
      <c r="AA29" s="324"/>
      <c r="AK29" s="38"/>
      <c r="AL29" s="395" t="s">
        <v>95</v>
      </c>
      <c r="AM29" s="484">
        <f>市郡別!E36</f>
        <v>0</v>
      </c>
    </row>
    <row r="30" spans="1:39" ht="20.100000000000001" customHeight="1" thickBot="1">
      <c r="A30" s="1052"/>
      <c r="B30" s="364">
        <f>SUM(E17:E30,H17:H30,N17:N30,K17:K30,Q17:Q30,W17:W30,Z17:Z30)</f>
        <v>26780</v>
      </c>
      <c r="C30" s="731" t="s">
        <v>578</v>
      </c>
      <c r="D30" s="570"/>
      <c r="E30" s="340"/>
      <c r="F30" s="529"/>
      <c r="G30" s="724"/>
      <c r="H30" s="340"/>
      <c r="I30" s="529"/>
      <c r="J30" s="724"/>
      <c r="K30" s="340"/>
      <c r="L30" s="529"/>
      <c r="M30" s="724"/>
      <c r="N30" s="340"/>
      <c r="O30" s="529"/>
      <c r="P30" s="724"/>
      <c r="Q30" s="340"/>
      <c r="R30" s="529"/>
      <c r="S30" s="536"/>
      <c r="T30" s="341"/>
      <c r="U30" s="341"/>
      <c r="V30" s="724" t="s">
        <v>578</v>
      </c>
      <c r="W30" s="340">
        <v>1680</v>
      </c>
      <c r="X30" s="529"/>
      <c r="Y30" s="724"/>
      <c r="Z30" s="340"/>
      <c r="AA30" s="342"/>
      <c r="AK30" s="38"/>
      <c r="AL30" s="395" t="s">
        <v>96</v>
      </c>
      <c r="AM30" s="484">
        <f>市郡別!E37</f>
        <v>0</v>
      </c>
    </row>
    <row r="31" spans="1:39" ht="20.100000000000001" customHeight="1" thickTop="1">
      <c r="A31" s="1052"/>
      <c r="B31" s="575" t="s">
        <v>311</v>
      </c>
      <c r="C31" s="254">
        <f>SUM(E32,H32,N32,K32,Q32,W32,Z32)</f>
        <v>48340</v>
      </c>
      <c r="D31" s="257"/>
      <c r="E31" s="282"/>
      <c r="F31" s="501"/>
      <c r="G31" s="494"/>
      <c r="H31" s="282"/>
      <c r="I31" s="501"/>
      <c r="J31" s="494"/>
      <c r="K31" s="282"/>
      <c r="L31" s="501"/>
      <c r="M31" s="494"/>
      <c r="N31" s="282"/>
      <c r="O31" s="501"/>
      <c r="P31" s="494"/>
      <c r="Q31" s="282"/>
      <c r="R31" s="501"/>
      <c r="S31" s="515"/>
      <c r="T31" s="304"/>
      <c r="U31" s="304"/>
      <c r="V31" s="494"/>
      <c r="W31" s="282"/>
      <c r="X31" s="501"/>
      <c r="Y31" s="494"/>
      <c r="Z31" s="282"/>
      <c r="AA31" s="285"/>
      <c r="AK31" s="38"/>
      <c r="AL31" s="195" t="s">
        <v>91</v>
      </c>
      <c r="AM31" s="484">
        <f>市郡別!E40</f>
        <v>0</v>
      </c>
    </row>
    <row r="32" spans="1:39" ht="20.100000000000001" customHeight="1" thickBot="1">
      <c r="A32" s="1053"/>
      <c r="B32" s="576" t="s">
        <v>695</v>
      </c>
      <c r="C32" s="259">
        <f>SUM(F32,I32,O32,L32,R32,X32,AA32)</f>
        <v>0</v>
      </c>
      <c r="D32" s="286"/>
      <c r="E32" s="287">
        <f>SUM(E8:E30)</f>
        <v>330</v>
      </c>
      <c r="F32" s="493">
        <f>SUM(F8:F30)</f>
        <v>0</v>
      </c>
      <c r="G32" s="503"/>
      <c r="H32" s="287">
        <f>SUM(H8:H30)</f>
        <v>4300</v>
      </c>
      <c r="I32" s="493">
        <f>SUM(I8:I30)</f>
        <v>0</v>
      </c>
      <c r="J32" s="503"/>
      <c r="K32" s="287">
        <f>SUM(K8:K30)</f>
        <v>5520</v>
      </c>
      <c r="L32" s="493">
        <f>SUM(L8:L30)</f>
        <v>0</v>
      </c>
      <c r="M32" s="503"/>
      <c r="N32" s="287">
        <f>SUM(N8:N30)</f>
        <v>1390</v>
      </c>
      <c r="O32" s="493">
        <f>SUM(O8:O30)</f>
        <v>0</v>
      </c>
      <c r="P32" s="503"/>
      <c r="Q32" s="287">
        <f>SUM(Q8:Q30)</f>
        <v>360</v>
      </c>
      <c r="R32" s="493">
        <f>SUM(R8:R30)</f>
        <v>0</v>
      </c>
      <c r="S32" s="518"/>
      <c r="T32" s="310"/>
      <c r="U32" s="310"/>
      <c r="V32" s="503"/>
      <c r="W32" s="287">
        <f>SUM(W8:W30)</f>
        <v>35310</v>
      </c>
      <c r="X32" s="493">
        <f>SUM(X8:X30)</f>
        <v>0</v>
      </c>
      <c r="Y32" s="503"/>
      <c r="Z32" s="287">
        <f>SUM(Z8:Z30)</f>
        <v>1130</v>
      </c>
      <c r="AA32" s="264">
        <f>SUM(AA8:AA30)</f>
        <v>0</v>
      </c>
      <c r="AB32" s="36"/>
      <c r="AC32" s="36"/>
      <c r="AD32" s="36"/>
      <c r="AK32" s="38"/>
      <c r="AL32" s="195" t="s">
        <v>92</v>
      </c>
      <c r="AM32" s="484">
        <f>市郡別!E41</f>
        <v>0</v>
      </c>
    </row>
    <row r="33" spans="1:38" ht="20.100000000000001" customHeight="1" thickBot="1">
      <c r="A33" s="234"/>
      <c r="B33" s="386"/>
      <c r="C33" s="235"/>
      <c r="D33" s="348"/>
      <c r="E33" s="318"/>
      <c r="F33" s="222"/>
      <c r="G33" s="348"/>
      <c r="H33" s="318"/>
      <c r="I33" s="222"/>
      <c r="J33" s="348"/>
      <c r="K33" s="318"/>
      <c r="L33" s="222"/>
      <c r="M33" s="348"/>
      <c r="N33" s="318"/>
      <c r="O33" s="222"/>
      <c r="P33" s="348"/>
      <c r="Q33" s="318"/>
      <c r="R33" s="222"/>
      <c r="S33" s="348"/>
      <c r="T33" s="348"/>
      <c r="U33" s="348"/>
      <c r="V33" s="348"/>
      <c r="W33" s="318"/>
      <c r="X33" s="222"/>
      <c r="Y33" s="348"/>
      <c r="Z33" s="318"/>
      <c r="AA33" s="222"/>
      <c r="AB33" s="36"/>
      <c r="AC33" s="36"/>
      <c r="AD33" s="36"/>
      <c r="AE33" s="36"/>
      <c r="AF33" s="36"/>
      <c r="AG33" s="36"/>
      <c r="AH33" s="36"/>
      <c r="AI33" s="36"/>
      <c r="AJ33" s="36"/>
      <c r="AK33" s="38"/>
      <c r="AL33" s="32"/>
    </row>
    <row r="34" spans="1:38" ht="20.100000000000001" customHeight="1">
      <c r="A34" s="641" t="s">
        <v>985</v>
      </c>
      <c r="B34" s="642"/>
      <c r="C34" s="265">
        <f>C31+鳥取2・八頭・岩美!C22</f>
        <v>58030</v>
      </c>
      <c r="D34" s="266"/>
      <c r="E34" s="267"/>
      <c r="F34" s="387"/>
      <c r="G34" s="269"/>
      <c r="H34" s="267"/>
      <c r="I34" s="387"/>
      <c r="J34" s="269"/>
      <c r="K34" s="267"/>
      <c r="L34" s="387"/>
      <c r="M34" s="269"/>
      <c r="N34" s="267"/>
      <c r="O34" s="387"/>
      <c r="P34" s="269"/>
      <c r="Q34" s="267"/>
      <c r="R34" s="387"/>
      <c r="S34" s="388"/>
      <c r="T34" s="388"/>
      <c r="U34" s="388"/>
      <c r="V34" s="269"/>
      <c r="W34" s="267"/>
      <c r="X34" s="387"/>
      <c r="Y34" s="269"/>
      <c r="Z34" s="267"/>
      <c r="AA34" s="389"/>
      <c r="AB34" s="36"/>
      <c r="AC34" s="36"/>
      <c r="AD34" s="36"/>
      <c r="AE34" s="36"/>
      <c r="AF34" s="36"/>
      <c r="AG34" s="36"/>
      <c r="AH34" s="36"/>
      <c r="AI34" s="36"/>
      <c r="AJ34" s="36"/>
      <c r="AK34" s="38"/>
    </row>
    <row r="35" spans="1:38" ht="20.100000000000001" customHeight="1" thickBot="1">
      <c r="A35" s="643" t="s">
        <v>695</v>
      </c>
      <c r="B35" s="644"/>
      <c r="C35" s="259">
        <f>C32+鳥取2・八頭・岩美!C23</f>
        <v>0</v>
      </c>
      <c r="D35" s="260"/>
      <c r="E35" s="261">
        <f>E32+鳥取2・八頭・岩美!E23</f>
        <v>350</v>
      </c>
      <c r="F35" s="262">
        <f>F32+鳥取2・八頭・岩美!F23</f>
        <v>0</v>
      </c>
      <c r="G35" s="263"/>
      <c r="H35" s="261">
        <f>H32+鳥取2・八頭・岩美!H23</f>
        <v>4625</v>
      </c>
      <c r="I35" s="262">
        <f>I32+鳥取2・八頭・岩美!I23</f>
        <v>0</v>
      </c>
      <c r="J35" s="263"/>
      <c r="K35" s="261">
        <f>K32+鳥取2・八頭・岩美!K23</f>
        <v>6330</v>
      </c>
      <c r="L35" s="262">
        <f>L32+鳥取2・八頭・岩美!L23</f>
        <v>0</v>
      </c>
      <c r="M35" s="263"/>
      <c r="N35" s="261">
        <f>N32+鳥取2・八頭・岩美!N23</f>
        <v>1480</v>
      </c>
      <c r="O35" s="262">
        <f>O32+鳥取2・八頭・岩美!O23</f>
        <v>0</v>
      </c>
      <c r="P35" s="263"/>
      <c r="Q35" s="261">
        <f>Q32+鳥取2・八頭・岩美!Q23</f>
        <v>410</v>
      </c>
      <c r="R35" s="262">
        <f>R32+鳥取2・八頭・岩美!R23</f>
        <v>0</v>
      </c>
      <c r="S35" s="310"/>
      <c r="T35" s="310"/>
      <c r="U35" s="310"/>
      <c r="V35" s="263"/>
      <c r="W35" s="261">
        <f>W32+鳥取2・八頭・岩美!W23</f>
        <v>43590</v>
      </c>
      <c r="X35" s="262">
        <f>X32+鳥取2・八頭・岩美!X23</f>
        <v>0</v>
      </c>
      <c r="Y35" s="263"/>
      <c r="Z35" s="261">
        <f>Z32+鳥取2・八頭・岩美!Z23</f>
        <v>1245</v>
      </c>
      <c r="AA35" s="264">
        <f>AA32+鳥取2・八頭・岩美!AA23</f>
        <v>0</v>
      </c>
      <c r="AB35" s="36"/>
      <c r="AC35" s="36"/>
      <c r="AD35" s="36"/>
      <c r="AE35" s="36"/>
      <c r="AF35" s="36"/>
      <c r="AG35" s="36"/>
      <c r="AH35" s="36"/>
      <c r="AI35" s="36"/>
      <c r="AJ35" s="36"/>
      <c r="AK35" s="38"/>
      <c r="AL35" s="32"/>
    </row>
    <row r="36" spans="1:38" ht="20.100000000000001" customHeight="1">
      <c r="B36" s="42"/>
      <c r="C36" s="35"/>
      <c r="D36" s="36"/>
      <c r="E36" s="37"/>
      <c r="F36" s="36"/>
      <c r="G36" s="36"/>
      <c r="H36" s="37"/>
      <c r="I36" s="36"/>
      <c r="J36" s="36"/>
      <c r="K36" s="37"/>
      <c r="L36" s="36"/>
      <c r="M36" s="36"/>
      <c r="N36" s="37"/>
      <c r="O36" s="36"/>
      <c r="P36" s="36"/>
      <c r="Q36" s="37"/>
      <c r="R36" s="36"/>
      <c r="S36" s="36"/>
      <c r="T36" s="36"/>
      <c r="U36" s="36"/>
      <c r="V36" s="36"/>
      <c r="W36" s="37"/>
      <c r="X36" s="36"/>
      <c r="Y36" s="36"/>
      <c r="Z36" s="37"/>
      <c r="AA36" s="36"/>
      <c r="AB36" s="36"/>
      <c r="AC36" s="36"/>
      <c r="AD36" s="36"/>
      <c r="AE36" s="36"/>
      <c r="AF36" s="36"/>
      <c r="AG36" s="36"/>
      <c r="AH36" s="36"/>
      <c r="AI36" s="36"/>
      <c r="AJ36" s="36"/>
      <c r="AK36" s="36"/>
    </row>
    <row r="37" spans="1:38" ht="18.75">
      <c r="A37" s="462"/>
      <c r="B37" s="135" t="s">
        <v>634</v>
      </c>
      <c r="C37" s="40"/>
      <c r="D37" s="36"/>
      <c r="E37" s="37"/>
      <c r="F37" s="36"/>
      <c r="G37" s="36"/>
      <c r="H37" s="37"/>
      <c r="I37" s="36"/>
      <c r="J37" s="36"/>
      <c r="K37" s="37"/>
      <c r="L37" s="36"/>
      <c r="M37" s="36"/>
      <c r="N37" s="37"/>
      <c r="O37" s="36"/>
      <c r="P37" s="36"/>
      <c r="Q37" s="37"/>
      <c r="R37" s="36"/>
      <c r="S37" s="36"/>
      <c r="T37" s="36"/>
      <c r="U37" s="36"/>
      <c r="V37" s="36"/>
      <c r="W37" s="37"/>
      <c r="X37" s="36"/>
      <c r="Y37" s="36"/>
      <c r="Z37" s="37"/>
      <c r="AA37" s="36"/>
      <c r="AB37" s="36"/>
      <c r="AC37" s="36"/>
      <c r="AD37" s="36"/>
      <c r="AE37" s="36"/>
      <c r="AF37" s="36"/>
      <c r="AG37" s="36"/>
      <c r="AH37" s="36"/>
      <c r="AI37" s="36"/>
      <c r="AJ37" s="36"/>
    </row>
    <row r="38" spans="1:38">
      <c r="C38" s="40"/>
      <c r="D38" s="36"/>
      <c r="E38" s="37"/>
      <c r="F38" s="36"/>
      <c r="G38" s="36"/>
      <c r="H38" s="37"/>
      <c r="I38" s="36"/>
      <c r="J38" s="36"/>
      <c r="K38" s="37"/>
      <c r="L38" s="36"/>
      <c r="M38" s="36"/>
      <c r="N38" s="37"/>
      <c r="O38" s="36"/>
      <c r="P38" s="36"/>
      <c r="Q38" s="37"/>
      <c r="R38" s="36"/>
      <c r="S38" s="36"/>
      <c r="T38" s="36"/>
      <c r="U38" s="36"/>
      <c r="V38" s="36"/>
      <c r="W38" s="37"/>
      <c r="X38" s="36"/>
      <c r="Y38" s="36"/>
      <c r="Z38" s="37"/>
      <c r="AA38" s="36"/>
      <c r="AB38" s="36"/>
      <c r="AC38" s="36"/>
      <c r="AD38" s="36"/>
      <c r="AE38" s="36"/>
      <c r="AF38" s="36"/>
      <c r="AG38" s="36"/>
      <c r="AH38" s="36"/>
      <c r="AI38" s="36"/>
      <c r="AJ38" s="36"/>
    </row>
    <row r="39" spans="1:38" ht="18.75">
      <c r="A39" s="462"/>
      <c r="B39" s="440" t="s">
        <v>611</v>
      </c>
      <c r="C39" s="35"/>
      <c r="D39" s="36"/>
      <c r="E39" s="37"/>
      <c r="F39" s="36"/>
      <c r="G39" s="36"/>
      <c r="H39" s="37"/>
      <c r="I39" s="36"/>
      <c r="J39" s="36"/>
      <c r="K39" s="37"/>
      <c r="L39" s="36"/>
      <c r="M39" s="36"/>
      <c r="N39" s="37"/>
      <c r="O39" s="36"/>
      <c r="P39" s="36"/>
      <c r="Q39" s="37"/>
      <c r="R39" s="36"/>
      <c r="S39" s="36"/>
      <c r="T39" s="36"/>
      <c r="U39" s="36"/>
      <c r="V39" s="36"/>
      <c r="W39" s="37"/>
      <c r="X39" s="36"/>
      <c r="Y39" s="36"/>
      <c r="Z39" s="37"/>
      <c r="AA39" s="36"/>
      <c r="AB39" s="36"/>
      <c r="AC39" s="36"/>
      <c r="AD39" s="36"/>
      <c r="AE39" s="36"/>
      <c r="AF39" s="36"/>
      <c r="AG39" s="36"/>
      <c r="AH39" s="36"/>
      <c r="AI39" s="36"/>
      <c r="AJ39" s="36"/>
      <c r="AL39" s="67"/>
    </row>
    <row r="40" spans="1:38">
      <c r="AE40" s="36"/>
      <c r="AF40" s="36"/>
      <c r="AG40" s="36"/>
      <c r="AH40" s="36"/>
      <c r="AI40" s="36"/>
      <c r="AJ40" s="36"/>
    </row>
  </sheetData>
  <sheetProtection algorithmName="SHA-512" hashValue="CnESYJb/zQ6pbZXyTo4KCjzlZSnNAP/FQaMPK7QzNJO+8oqF4mqOzu3Xp+7xMy9swBv1x0MGx9UrXsmmdb6cAA==" saltValue="aOEY1MKnh2L8U2K+pcVcrw==" spinCount="100000" sheet="1" objects="1" scenarios="1"/>
  <mergeCells count="9">
    <mergeCell ref="A6:A32"/>
    <mergeCell ref="A3:D4"/>
    <mergeCell ref="E3:G4"/>
    <mergeCell ref="H3:I4"/>
    <mergeCell ref="AB3:AD3"/>
    <mergeCell ref="AB4:AD4"/>
    <mergeCell ref="O3:V4"/>
    <mergeCell ref="W3:AA4"/>
    <mergeCell ref="J3:N4"/>
  </mergeCells>
  <phoneticPr fontId="3"/>
  <conditionalFormatting sqref="F8:F30 I8:I30 L8:L30 O8:O30 R8:R30 X8:X30">
    <cfRule type="cellIs" dxfId="17" priority="1" stopIfTrue="1" operator="lessThan">
      <formula>E8</formula>
    </cfRule>
    <cfRule type="cellIs" dxfId="16" priority="2" stopIfTrue="1" operator="greaterThan">
      <formula>E8</formula>
    </cfRule>
  </conditionalFormatting>
  <conditionalFormatting sqref="AA8:AA30">
    <cfRule type="cellIs" dxfId="15" priority="4" stopIfTrue="1" operator="lessThan">
      <formula>Z8</formula>
    </cfRule>
    <cfRule type="cellIs" dxfId="14" priority="5" stopIfTrue="1" operator="greaterThan">
      <formula>Z8</formula>
    </cfRule>
  </conditionalFormatting>
  <conditionalFormatting sqref="AM6:AM32">
    <cfRule type="expression" dxfId="13" priority="3">
      <formula>AM6&lt;&gt;0</formula>
    </cfRule>
  </conditionalFormatting>
  <dataValidations count="1">
    <dataValidation imeMode="off" allowBlank="1" showInputMessage="1" showErrorMessage="1" sqref="AA8:AA30 I8:I30 O8:O30 L8:L30 R8:R30 X8:X30 F8:F30" xr:uid="{00000000-0002-0000-1800-000000000000}"/>
  </dataValidations>
  <hyperlinks>
    <hyperlink ref="AL3" location="地図!A1" display="地図" xr:uid="{00000000-0004-0000-1800-000000000000}"/>
    <hyperlink ref="AL4" location="申込書!A1" display="申込書" xr:uid="{00000000-0004-0000-1800-000001000000}"/>
    <hyperlink ref="AL8" location="安来!A1" display="安来市" xr:uid="{00000000-0004-0000-1800-000002000000}"/>
    <hyperlink ref="AL11" location="雲南!A1" display="雲南市" xr:uid="{00000000-0004-0000-1800-000003000000}"/>
    <hyperlink ref="AL12:AL14" location="仁多・飯石・隠岐!A1" display="仁多郡" xr:uid="{00000000-0004-0000-1800-000004000000}"/>
    <hyperlink ref="AL15" location="大田!A1" display="大田市" xr:uid="{00000000-0004-0000-1800-000005000000}"/>
    <hyperlink ref="AL16" location="邑智!A1" display="邑智郡" xr:uid="{00000000-0004-0000-1800-000006000000}"/>
    <hyperlink ref="AL18" location="浜田!A1" display="浜田市" xr:uid="{00000000-0004-0000-1800-000007000000}"/>
    <hyperlink ref="AL17" location="江津・広島!A1" display="江津市" xr:uid="{00000000-0004-0000-1800-000008000000}"/>
    <hyperlink ref="AL31" location="江津・広島!A1" display="広島県" xr:uid="{00000000-0004-0000-1800-000009000000}"/>
    <hyperlink ref="AL19:AL20" location="益田・鹿足・山口!A1" display="益田市" xr:uid="{00000000-0004-0000-1800-00000A000000}"/>
    <hyperlink ref="AL32" location="益田・鹿足・山口!A1" display="山口県" xr:uid="{00000000-0004-0000-1800-00000B000000}"/>
    <hyperlink ref="AL23:AL24" location="西伯・日野!A1" display="西伯郡" xr:uid="{00000000-0004-0000-1800-00000C000000}"/>
    <hyperlink ref="AL25:AL26" location="倉吉・東伯!A1" display="倉吉市" xr:uid="{00000000-0004-0000-1800-00000D000000}"/>
    <hyperlink ref="AL6" location="松江１!A1" display="松江市１" xr:uid="{00000000-0004-0000-1800-00000E000000}"/>
    <hyperlink ref="AL7" location="松江２!A1" display="松江市２" xr:uid="{00000000-0004-0000-1800-00000F000000}"/>
    <hyperlink ref="AL10" location="出雲２!A1" display="出雲市２" xr:uid="{00000000-0004-0000-1800-000010000000}"/>
    <hyperlink ref="AL9" location="出雲１!A1" display="出雲市１" xr:uid="{00000000-0004-0000-1800-000011000000}"/>
    <hyperlink ref="AL27" location="鳥取１!A1" display="鳥取１" xr:uid="{00000000-0004-0000-1800-000012000000}"/>
    <hyperlink ref="AL28:AL30" location="新鳥取・八頭・岩美!A1" display="新鳥取市" xr:uid="{00000000-0004-0000-1800-000013000000}"/>
    <hyperlink ref="AL28" location="鳥取２・八頭・岩美!A1" display="鳥取２" xr:uid="{00000000-0004-0000-1800-000014000000}"/>
    <hyperlink ref="AL29" location="鳥取２・八頭・岩美!A1" display="八頭郡" xr:uid="{00000000-0004-0000-1800-000015000000}"/>
    <hyperlink ref="AL30" location="鳥取２・八頭・岩美!A1" display="岩美郡" xr:uid="{00000000-0004-0000-1800-000016000000}"/>
    <hyperlink ref="AL21" location="米子・境港!A1" display="米子市" xr:uid="{00000000-0004-0000-1800-000017000000}"/>
    <hyperlink ref="AL22" location="米子・境港!A1" display="境港市" xr:uid="{00000000-0004-0000-18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30"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FEC800"/>
    <pageSetUpPr fitToPage="1"/>
  </sheetPr>
  <dimension ref="A1:AM43"/>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21" width="8" style="28" hidden="1"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28" width="7" style="28" customWidth="1"/>
    <col min="29" max="29" width="7.625" style="28" customWidth="1"/>
    <col min="30" max="30" width="8" style="28" customWidth="1"/>
    <col min="31"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B1" s="59"/>
      <c r="AC1" s="59"/>
      <c r="AD1" s="59" t="str">
        <f>申込書!I2</f>
        <v>2026年2月改定 (適用期間 2026年4月～2026年7月) (3)</v>
      </c>
      <c r="AE1" s="59"/>
      <c r="AF1" s="59"/>
      <c r="AG1" s="59"/>
      <c r="AH1" s="59"/>
      <c r="AI1" s="59"/>
      <c r="AJ1" s="59"/>
      <c r="AK1" s="59"/>
    </row>
    <row r="2" spans="1:39" ht="21.75" customHeight="1">
      <c r="A2" s="23" t="s">
        <v>138</v>
      </c>
      <c r="B2" s="25"/>
      <c r="C2" s="24"/>
      <c r="D2" s="63"/>
      <c r="E2" s="64" t="s">
        <v>79</v>
      </c>
      <c r="F2" s="25"/>
      <c r="G2" s="63"/>
      <c r="H2" s="64" t="s">
        <v>80</v>
      </c>
      <c r="I2" s="63"/>
      <c r="J2" s="64" t="s">
        <v>81</v>
      </c>
      <c r="K2" s="25"/>
      <c r="L2" s="27"/>
      <c r="M2" s="25"/>
      <c r="N2" s="63"/>
      <c r="O2" s="64" t="s">
        <v>86</v>
      </c>
      <c r="P2" s="25"/>
      <c r="Q2" s="25"/>
      <c r="R2" s="25"/>
      <c r="S2" s="25"/>
      <c r="T2" s="25"/>
      <c r="U2" s="25"/>
      <c r="V2" s="25"/>
      <c r="W2" s="64" t="s">
        <v>160</v>
      </c>
      <c r="X2" s="25"/>
      <c r="Y2" s="25"/>
      <c r="Z2" s="25"/>
      <c r="AA2" s="25"/>
      <c r="AB2" s="64" t="s">
        <v>130</v>
      </c>
      <c r="AC2" s="25"/>
      <c r="AD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7"/>
      <c r="T3" s="1037"/>
      <c r="U3" s="1037"/>
      <c r="V3" s="1038"/>
      <c r="W3" s="1067">
        <f>申込書!B21</f>
        <v>0</v>
      </c>
      <c r="X3" s="1037"/>
      <c r="Y3" s="1037"/>
      <c r="Z3" s="1037"/>
      <c r="AA3" s="1038"/>
      <c r="AB3" s="1036">
        <f>申込書!E4</f>
        <v>0</v>
      </c>
      <c r="AC3" s="1037"/>
      <c r="AD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0"/>
      <c r="T4" s="1040"/>
      <c r="U4" s="1040"/>
      <c r="V4" s="1041"/>
      <c r="W4" s="1040"/>
      <c r="X4" s="1040"/>
      <c r="Y4" s="1040"/>
      <c r="Z4" s="1040"/>
      <c r="AA4" s="1041"/>
      <c r="AB4" s="1039">
        <f>申込書!H4</f>
        <v>0</v>
      </c>
      <c r="AC4" s="1040"/>
      <c r="AD4" s="1046"/>
      <c r="AL4" s="194" t="s">
        <v>131</v>
      </c>
    </row>
    <row r="5" spans="1:39" ht="21.75" customHeight="1" thickBot="1">
      <c r="B5" s="1"/>
      <c r="C5" s="11"/>
      <c r="D5" s="48" t="s">
        <v>1089</v>
      </c>
      <c r="E5" s="483"/>
      <c r="AC5" s="48"/>
    </row>
    <row r="6" spans="1:39" ht="20.100000000000001" customHeight="1">
      <c r="A6" s="1049" t="s">
        <v>984</v>
      </c>
      <c r="B6" s="577"/>
      <c r="C6" s="578"/>
      <c r="D6" s="579" t="s">
        <v>82</v>
      </c>
      <c r="E6" s="579"/>
      <c r="F6" s="579"/>
      <c r="G6" s="580" t="s">
        <v>696</v>
      </c>
      <c r="H6" s="579"/>
      <c r="I6" s="579"/>
      <c r="J6" s="580" t="s">
        <v>697</v>
      </c>
      <c r="K6" s="579"/>
      <c r="L6" s="579"/>
      <c r="M6" s="580" t="s">
        <v>698</v>
      </c>
      <c r="N6" s="579"/>
      <c r="O6" s="579"/>
      <c r="P6" s="580" t="s">
        <v>699</v>
      </c>
      <c r="Q6" s="579"/>
      <c r="R6" s="579"/>
      <c r="S6" s="580"/>
      <c r="T6" s="579"/>
      <c r="U6" s="579"/>
      <c r="V6" s="580" t="s">
        <v>700</v>
      </c>
      <c r="W6" s="579"/>
      <c r="X6" s="579"/>
      <c r="Y6" s="580" t="s">
        <v>701</v>
      </c>
      <c r="Z6" s="579"/>
      <c r="AA6" s="581"/>
      <c r="AB6" s="582"/>
      <c r="AC6" s="582"/>
      <c r="AD6" s="582"/>
      <c r="AK6" s="35"/>
      <c r="AL6" s="195" t="s">
        <v>260</v>
      </c>
      <c r="AM6" s="484">
        <f>市郡別!E8</f>
        <v>0</v>
      </c>
    </row>
    <row r="7" spans="1:39" ht="20.100000000000001" customHeight="1">
      <c r="A7" s="1052"/>
      <c r="B7" s="583" t="s">
        <v>84</v>
      </c>
      <c r="C7" s="584"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702</v>
      </c>
      <c r="V7" s="585" t="s">
        <v>250</v>
      </c>
      <c r="W7" s="586"/>
      <c r="X7" s="587" t="s">
        <v>83</v>
      </c>
      <c r="Y7" s="585" t="s">
        <v>250</v>
      </c>
      <c r="Z7" s="588"/>
      <c r="AA7" s="589" t="s">
        <v>83</v>
      </c>
      <c r="AB7" s="582"/>
      <c r="AC7" s="582"/>
      <c r="AD7" s="582"/>
      <c r="AL7" s="195" t="s">
        <v>261</v>
      </c>
      <c r="AM7" s="484">
        <f>市郡別!E9</f>
        <v>0</v>
      </c>
    </row>
    <row r="8" spans="1:39" ht="20.100000000000001" customHeight="1">
      <c r="A8" s="1052"/>
      <c r="B8" s="571" t="s">
        <v>999</v>
      </c>
      <c r="C8" s="727" t="s">
        <v>579</v>
      </c>
      <c r="D8" s="715"/>
      <c r="E8" s="329"/>
      <c r="F8" s="526"/>
      <c r="G8" s="721"/>
      <c r="H8" s="329">
        <v>45</v>
      </c>
      <c r="I8" s="526"/>
      <c r="J8" s="721"/>
      <c r="K8" s="329">
        <v>50</v>
      </c>
      <c r="L8" s="526"/>
      <c r="M8" s="721"/>
      <c r="N8" s="329">
        <v>10</v>
      </c>
      <c r="O8" s="526"/>
      <c r="P8" s="721"/>
      <c r="Q8" s="329">
        <v>5</v>
      </c>
      <c r="R8" s="526"/>
      <c r="S8" s="533"/>
      <c r="T8" s="330"/>
      <c r="U8" s="330"/>
      <c r="V8" s="721" t="s">
        <v>579</v>
      </c>
      <c r="W8" s="329">
        <v>750</v>
      </c>
      <c r="X8" s="526"/>
      <c r="Y8" s="721"/>
      <c r="Z8" s="329">
        <v>20</v>
      </c>
      <c r="AA8" s="331"/>
      <c r="AK8" s="38"/>
      <c r="AL8" s="195" t="s">
        <v>93</v>
      </c>
      <c r="AM8" s="484">
        <f>市郡別!E11</f>
        <v>0</v>
      </c>
    </row>
    <row r="9" spans="1:39" ht="20.100000000000001" customHeight="1">
      <c r="A9" s="1052"/>
      <c r="B9" s="358">
        <f>SUM(E8:E9,H8:H9,N8:N9,K8:K9,Q8:Q9,W8:W9,Z8:Z9)</f>
        <v>2460</v>
      </c>
      <c r="C9" s="716" t="s">
        <v>580</v>
      </c>
      <c r="D9" s="717"/>
      <c r="E9" s="333">
        <v>10</v>
      </c>
      <c r="F9" s="527"/>
      <c r="G9" s="722"/>
      <c r="H9" s="333">
        <v>40</v>
      </c>
      <c r="I9" s="527"/>
      <c r="J9" s="722"/>
      <c r="K9" s="333">
        <v>150</v>
      </c>
      <c r="L9" s="527"/>
      <c r="M9" s="722"/>
      <c r="N9" s="333">
        <v>15</v>
      </c>
      <c r="O9" s="527"/>
      <c r="P9" s="722"/>
      <c r="Q9" s="333">
        <v>5</v>
      </c>
      <c r="R9" s="527"/>
      <c r="S9" s="534"/>
      <c r="T9" s="334"/>
      <c r="U9" s="334"/>
      <c r="V9" s="722" t="s">
        <v>580</v>
      </c>
      <c r="W9" s="333">
        <v>1350</v>
      </c>
      <c r="X9" s="527"/>
      <c r="Y9" s="722"/>
      <c r="Z9" s="333">
        <v>10</v>
      </c>
      <c r="AA9" s="335"/>
      <c r="AK9" s="38"/>
      <c r="AL9" s="195" t="s">
        <v>262</v>
      </c>
      <c r="AM9" s="484">
        <f>市郡別!E12</f>
        <v>0</v>
      </c>
    </row>
    <row r="10" spans="1:39" ht="20.100000000000001" customHeight="1">
      <c r="A10" s="1052"/>
      <c r="B10" s="571" t="s">
        <v>998</v>
      </c>
      <c r="C10" s="727" t="s">
        <v>581</v>
      </c>
      <c r="D10" s="715"/>
      <c r="E10" s="329"/>
      <c r="F10" s="526"/>
      <c r="G10" s="721"/>
      <c r="H10" s="329">
        <v>25</v>
      </c>
      <c r="I10" s="526"/>
      <c r="J10" s="721"/>
      <c r="K10" s="329">
        <v>50</v>
      </c>
      <c r="L10" s="526"/>
      <c r="M10" s="721"/>
      <c r="N10" s="329">
        <v>10</v>
      </c>
      <c r="O10" s="526"/>
      <c r="P10" s="721"/>
      <c r="Q10" s="329">
        <v>10</v>
      </c>
      <c r="R10" s="526"/>
      <c r="S10" s="533"/>
      <c r="T10" s="330"/>
      <c r="U10" s="330"/>
      <c r="V10" s="721" t="s">
        <v>581</v>
      </c>
      <c r="W10" s="329">
        <v>880</v>
      </c>
      <c r="X10" s="526"/>
      <c r="Y10" s="721"/>
      <c r="Z10" s="329">
        <v>10</v>
      </c>
      <c r="AA10" s="331"/>
      <c r="AK10" s="38"/>
      <c r="AL10" s="195" t="s">
        <v>263</v>
      </c>
      <c r="AM10" s="484">
        <f>市郡別!E13</f>
        <v>0</v>
      </c>
    </row>
    <row r="11" spans="1:39" ht="20.100000000000001" customHeight="1">
      <c r="A11" s="1052"/>
      <c r="B11" s="358">
        <f>SUM(E10:E11,H10:H11,N10:N11,K10:K11,Q10:Q11,W10:W11,Z10:Z11)</f>
        <v>985</v>
      </c>
      <c r="C11" s="716"/>
      <c r="D11" s="717"/>
      <c r="E11" s="333"/>
      <c r="F11" s="527"/>
      <c r="G11" s="722"/>
      <c r="H11" s="333"/>
      <c r="I11" s="527"/>
      <c r="J11" s="722"/>
      <c r="K11" s="333"/>
      <c r="L11" s="527"/>
      <c r="M11" s="722"/>
      <c r="N11" s="333"/>
      <c r="O11" s="527"/>
      <c r="P11" s="722"/>
      <c r="Q11" s="333"/>
      <c r="R11" s="527"/>
      <c r="S11" s="534"/>
      <c r="T11" s="334"/>
      <c r="U11" s="334"/>
      <c r="V11" s="722"/>
      <c r="W11" s="333"/>
      <c r="X11" s="527"/>
      <c r="Y11" s="722"/>
      <c r="Z11" s="333"/>
      <c r="AA11" s="335"/>
      <c r="AK11" s="38"/>
      <c r="AL11" s="195" t="s">
        <v>85</v>
      </c>
      <c r="AM11" s="484">
        <f>市郡別!E15</f>
        <v>0</v>
      </c>
    </row>
    <row r="12" spans="1:39" ht="20.100000000000001" customHeight="1">
      <c r="A12" s="1052"/>
      <c r="B12" s="571" t="s">
        <v>997</v>
      </c>
      <c r="C12" s="727" t="s">
        <v>582</v>
      </c>
      <c r="D12" s="715"/>
      <c r="E12" s="329">
        <v>10</v>
      </c>
      <c r="F12" s="526"/>
      <c r="G12" s="721"/>
      <c r="H12" s="329">
        <v>45</v>
      </c>
      <c r="I12" s="526"/>
      <c r="J12" s="721"/>
      <c r="K12" s="329">
        <v>150</v>
      </c>
      <c r="L12" s="526"/>
      <c r="M12" s="721"/>
      <c r="N12" s="329">
        <v>20</v>
      </c>
      <c r="O12" s="526"/>
      <c r="P12" s="721"/>
      <c r="Q12" s="329">
        <v>5</v>
      </c>
      <c r="R12" s="526"/>
      <c r="S12" s="533"/>
      <c r="T12" s="330"/>
      <c r="U12" s="330"/>
      <c r="V12" s="721" t="s">
        <v>582</v>
      </c>
      <c r="W12" s="329">
        <v>1570</v>
      </c>
      <c r="X12" s="526"/>
      <c r="Y12" s="721"/>
      <c r="Z12" s="329">
        <v>20</v>
      </c>
      <c r="AA12" s="331"/>
      <c r="AK12" s="38"/>
      <c r="AL12" s="195" t="s">
        <v>90</v>
      </c>
      <c r="AM12" s="484">
        <f>市郡別!E16</f>
        <v>0</v>
      </c>
    </row>
    <row r="13" spans="1:39" ht="20.100000000000001" customHeight="1">
      <c r="A13" s="1052"/>
      <c r="B13" s="358">
        <f>SUM(E12:E13,H12:H13,N12:N13,K12:K13,Q12:Q13,W12:W13,Z12:Z13)</f>
        <v>1820</v>
      </c>
      <c r="C13" s="716"/>
      <c r="D13" s="717"/>
      <c r="E13" s="333"/>
      <c r="F13" s="527"/>
      <c r="G13" s="722"/>
      <c r="H13" s="333"/>
      <c r="I13" s="527"/>
      <c r="J13" s="722"/>
      <c r="K13" s="333"/>
      <c r="L13" s="527"/>
      <c r="M13" s="722"/>
      <c r="N13" s="333"/>
      <c r="O13" s="527"/>
      <c r="P13" s="722"/>
      <c r="Q13" s="333"/>
      <c r="R13" s="527"/>
      <c r="S13" s="534"/>
      <c r="T13" s="334"/>
      <c r="U13" s="334"/>
      <c r="V13" s="722"/>
      <c r="W13" s="333"/>
      <c r="X13" s="527"/>
      <c r="Y13" s="722"/>
      <c r="Z13" s="333"/>
      <c r="AA13" s="335"/>
      <c r="AK13" s="38"/>
      <c r="AL13" s="195" t="s">
        <v>62</v>
      </c>
      <c r="AM13" s="484">
        <f>市郡別!E17</f>
        <v>0</v>
      </c>
    </row>
    <row r="14" spans="1:39" ht="20.100000000000001" customHeight="1">
      <c r="A14" s="1052"/>
      <c r="B14" s="571" t="s">
        <v>996</v>
      </c>
      <c r="C14" s="727" t="s">
        <v>583</v>
      </c>
      <c r="D14" s="715"/>
      <c r="E14" s="329"/>
      <c r="F14" s="526"/>
      <c r="G14" s="721"/>
      <c r="H14" s="329">
        <v>15</v>
      </c>
      <c r="I14" s="526"/>
      <c r="J14" s="721"/>
      <c r="K14" s="329">
        <v>20</v>
      </c>
      <c r="L14" s="526"/>
      <c r="M14" s="721"/>
      <c r="N14" s="329">
        <v>5</v>
      </c>
      <c r="O14" s="526"/>
      <c r="P14" s="721"/>
      <c r="Q14" s="329">
        <v>5</v>
      </c>
      <c r="R14" s="526"/>
      <c r="S14" s="533"/>
      <c r="T14" s="330"/>
      <c r="U14" s="330"/>
      <c r="V14" s="721" t="s">
        <v>583</v>
      </c>
      <c r="W14" s="329">
        <v>730</v>
      </c>
      <c r="X14" s="526"/>
      <c r="Y14" s="721"/>
      <c r="Z14" s="329">
        <v>10</v>
      </c>
      <c r="AA14" s="331"/>
      <c r="AK14" s="38"/>
      <c r="AL14" s="195" t="s">
        <v>63</v>
      </c>
      <c r="AM14" s="484">
        <f>市郡別!E18</f>
        <v>0</v>
      </c>
    </row>
    <row r="15" spans="1:39" ht="20.100000000000001" customHeight="1">
      <c r="A15" s="1052"/>
      <c r="B15" s="358">
        <f>SUM(E14:E15,H14:H15,N14:N15,K14:K15,Q14:Q15,W14:W15,Z14:Z15)</f>
        <v>785</v>
      </c>
      <c r="C15" s="716"/>
      <c r="D15" s="717"/>
      <c r="E15" s="333"/>
      <c r="F15" s="527"/>
      <c r="G15" s="722"/>
      <c r="H15" s="333"/>
      <c r="I15" s="527"/>
      <c r="J15" s="722"/>
      <c r="K15" s="333"/>
      <c r="L15" s="527"/>
      <c r="M15" s="722"/>
      <c r="N15" s="333"/>
      <c r="O15" s="527"/>
      <c r="P15" s="722"/>
      <c r="Q15" s="333"/>
      <c r="R15" s="527"/>
      <c r="S15" s="534"/>
      <c r="T15" s="334"/>
      <c r="U15" s="334"/>
      <c r="V15" s="722"/>
      <c r="W15" s="333"/>
      <c r="X15" s="527"/>
      <c r="Y15" s="722"/>
      <c r="Z15" s="333"/>
      <c r="AA15" s="335"/>
      <c r="AK15" s="38"/>
      <c r="AL15" s="195" t="s">
        <v>64</v>
      </c>
      <c r="AM15" s="484">
        <f>市郡別!E20</f>
        <v>0</v>
      </c>
    </row>
    <row r="16" spans="1:39" ht="20.100000000000001" customHeight="1">
      <c r="A16" s="1052"/>
      <c r="B16" s="571" t="s">
        <v>995</v>
      </c>
      <c r="C16" s="727" t="s">
        <v>584</v>
      </c>
      <c r="D16" s="715"/>
      <c r="E16" s="329"/>
      <c r="F16" s="526"/>
      <c r="G16" s="721"/>
      <c r="H16" s="329">
        <v>60</v>
      </c>
      <c r="I16" s="526"/>
      <c r="J16" s="721"/>
      <c r="K16" s="329">
        <v>200</v>
      </c>
      <c r="L16" s="526"/>
      <c r="M16" s="721"/>
      <c r="N16" s="329">
        <v>10</v>
      </c>
      <c r="O16" s="526"/>
      <c r="P16" s="721"/>
      <c r="Q16" s="329">
        <v>5</v>
      </c>
      <c r="R16" s="526"/>
      <c r="S16" s="533"/>
      <c r="T16" s="330"/>
      <c r="U16" s="330"/>
      <c r="V16" s="721" t="s">
        <v>584</v>
      </c>
      <c r="W16" s="329">
        <v>910</v>
      </c>
      <c r="X16" s="526"/>
      <c r="Y16" s="721"/>
      <c r="Z16" s="329">
        <v>20</v>
      </c>
      <c r="AA16" s="331"/>
      <c r="AK16" s="38"/>
      <c r="AL16" s="195" t="s">
        <v>69</v>
      </c>
      <c r="AM16" s="484">
        <f>市郡別!E21</f>
        <v>0</v>
      </c>
    </row>
    <row r="17" spans="1:39" ht="20.100000000000001" customHeight="1">
      <c r="A17" s="1052"/>
      <c r="B17" s="358">
        <f>SUM(E16:E17,H16:H17,N16:N17,K16:K17,Q16:Q17,W16:W17,Z16:Z17)</f>
        <v>2025</v>
      </c>
      <c r="C17" s="716" t="s">
        <v>585</v>
      </c>
      <c r="D17" s="717"/>
      <c r="E17" s="333"/>
      <c r="F17" s="527"/>
      <c r="G17" s="722"/>
      <c r="H17" s="333">
        <v>25</v>
      </c>
      <c r="I17" s="527"/>
      <c r="J17" s="722"/>
      <c r="K17" s="333">
        <v>40</v>
      </c>
      <c r="L17" s="527"/>
      <c r="M17" s="722"/>
      <c r="N17" s="333">
        <v>10</v>
      </c>
      <c r="O17" s="527"/>
      <c r="P17" s="722"/>
      <c r="Q17" s="333">
        <v>5</v>
      </c>
      <c r="R17" s="527"/>
      <c r="S17" s="534"/>
      <c r="T17" s="334"/>
      <c r="U17" s="334"/>
      <c r="V17" s="722" t="s">
        <v>585</v>
      </c>
      <c r="W17" s="333">
        <v>740</v>
      </c>
      <c r="X17" s="527"/>
      <c r="Y17" s="722" t="s">
        <v>737</v>
      </c>
      <c r="Z17" s="333"/>
      <c r="AA17" s="335"/>
      <c r="AK17" s="38"/>
      <c r="AL17" s="195" t="s">
        <v>66</v>
      </c>
      <c r="AM17" s="484">
        <f>市郡別!E22</f>
        <v>0</v>
      </c>
    </row>
    <row r="18" spans="1:39" ht="20.100000000000001" customHeight="1">
      <c r="A18" s="1052"/>
      <c r="B18" s="571" t="s">
        <v>994</v>
      </c>
      <c r="C18" s="727" t="s">
        <v>586</v>
      </c>
      <c r="D18" s="715"/>
      <c r="E18" s="329"/>
      <c r="F18" s="526"/>
      <c r="G18" s="721"/>
      <c r="H18" s="329">
        <v>50</v>
      </c>
      <c r="I18" s="526"/>
      <c r="J18" s="721"/>
      <c r="K18" s="329">
        <v>80</v>
      </c>
      <c r="L18" s="526"/>
      <c r="M18" s="721"/>
      <c r="N18" s="329">
        <v>5</v>
      </c>
      <c r="O18" s="526"/>
      <c r="P18" s="721"/>
      <c r="Q18" s="329">
        <v>5</v>
      </c>
      <c r="R18" s="526"/>
      <c r="S18" s="533"/>
      <c r="T18" s="330"/>
      <c r="U18" s="330"/>
      <c r="V18" s="721" t="s">
        <v>586</v>
      </c>
      <c r="W18" s="329">
        <v>860</v>
      </c>
      <c r="X18" s="526"/>
      <c r="Y18" s="721"/>
      <c r="Z18" s="329">
        <v>20</v>
      </c>
      <c r="AA18" s="331"/>
      <c r="AK18" s="38"/>
      <c r="AL18" s="195" t="s">
        <v>65</v>
      </c>
      <c r="AM18" s="484">
        <f>市郡別!E23</f>
        <v>0</v>
      </c>
    </row>
    <row r="19" spans="1:39" ht="20.100000000000001" customHeight="1">
      <c r="A19" s="1052"/>
      <c r="B19" s="358">
        <f>SUM(E18:E19,H18:H19,N18:N19,K18:K19,Q18:Q19,W18:W19,Z18:Z19)</f>
        <v>1020</v>
      </c>
      <c r="C19" s="716"/>
      <c r="D19" s="717"/>
      <c r="E19" s="333"/>
      <c r="F19" s="527"/>
      <c r="G19" s="722"/>
      <c r="H19" s="333"/>
      <c r="I19" s="527"/>
      <c r="J19" s="722"/>
      <c r="K19" s="333"/>
      <c r="L19" s="527"/>
      <c r="M19" s="722"/>
      <c r="N19" s="333"/>
      <c r="O19" s="527"/>
      <c r="P19" s="722"/>
      <c r="Q19" s="333"/>
      <c r="R19" s="527"/>
      <c r="S19" s="534"/>
      <c r="T19" s="334"/>
      <c r="U19" s="334"/>
      <c r="V19" s="722"/>
      <c r="W19" s="333"/>
      <c r="X19" s="527"/>
      <c r="Y19" s="722"/>
      <c r="Z19" s="333"/>
      <c r="AA19" s="335"/>
      <c r="AK19" s="38"/>
      <c r="AL19" s="195" t="s">
        <v>94</v>
      </c>
      <c r="AM19" s="484">
        <f>市郡別!E24</f>
        <v>0</v>
      </c>
    </row>
    <row r="20" spans="1:39" ht="20.100000000000001" customHeight="1">
      <c r="A20" s="1052"/>
      <c r="B20" s="571" t="s">
        <v>993</v>
      </c>
      <c r="C20" s="727" t="s">
        <v>587</v>
      </c>
      <c r="D20" s="715"/>
      <c r="E20" s="329"/>
      <c r="F20" s="526"/>
      <c r="G20" s="721"/>
      <c r="H20" s="329">
        <v>20</v>
      </c>
      <c r="I20" s="526"/>
      <c r="J20" s="721"/>
      <c r="K20" s="329">
        <v>70</v>
      </c>
      <c r="L20" s="526"/>
      <c r="M20" s="721"/>
      <c r="N20" s="329">
        <v>5</v>
      </c>
      <c r="O20" s="526"/>
      <c r="P20" s="721"/>
      <c r="Q20" s="329">
        <v>5</v>
      </c>
      <c r="R20" s="526"/>
      <c r="S20" s="533"/>
      <c r="T20" s="330"/>
      <c r="U20" s="330"/>
      <c r="V20" s="721" t="s">
        <v>587</v>
      </c>
      <c r="W20" s="329">
        <v>490</v>
      </c>
      <c r="X20" s="526"/>
      <c r="Y20" s="721"/>
      <c r="Z20" s="329">
        <v>5</v>
      </c>
      <c r="AA20" s="331"/>
      <c r="AK20" s="38"/>
      <c r="AL20" s="195" t="s">
        <v>89</v>
      </c>
      <c r="AM20" s="484">
        <f>市郡別!E25</f>
        <v>0</v>
      </c>
    </row>
    <row r="21" spans="1:39" ht="20.100000000000001" customHeight="1" thickBot="1">
      <c r="A21" s="1052"/>
      <c r="B21" s="360">
        <f>SUM(E20:E21,H20:H21,N20:N21,K20:K21,Q20:Q21,W20:W21,Z20:Z21)</f>
        <v>595</v>
      </c>
      <c r="C21" s="787"/>
      <c r="D21" s="570"/>
      <c r="E21" s="340"/>
      <c r="F21" s="529"/>
      <c r="G21" s="724"/>
      <c r="H21" s="340"/>
      <c r="I21" s="529"/>
      <c r="J21" s="724"/>
      <c r="K21" s="340"/>
      <c r="L21" s="529"/>
      <c r="M21" s="724"/>
      <c r="N21" s="340"/>
      <c r="O21" s="529"/>
      <c r="P21" s="724"/>
      <c r="Q21" s="340"/>
      <c r="R21" s="529"/>
      <c r="S21" s="536"/>
      <c r="T21" s="341"/>
      <c r="U21" s="341"/>
      <c r="V21" s="724"/>
      <c r="W21" s="340"/>
      <c r="X21" s="529"/>
      <c r="Y21" s="724"/>
      <c r="Z21" s="340"/>
      <c r="AA21" s="342"/>
      <c r="AK21" s="38"/>
      <c r="AL21" s="395" t="s">
        <v>97</v>
      </c>
      <c r="AM21" s="484">
        <f>市郡別!E29</f>
        <v>0</v>
      </c>
    </row>
    <row r="22" spans="1:39" ht="20.100000000000001" customHeight="1" thickTop="1">
      <c r="A22" s="1052"/>
      <c r="B22" s="575" t="s">
        <v>312</v>
      </c>
      <c r="C22" s="254">
        <f>SUM(E23,H23,N23,K23,Q23,W23,Z23)</f>
        <v>9690</v>
      </c>
      <c r="D22" s="257"/>
      <c r="E22" s="282"/>
      <c r="F22" s="501"/>
      <c r="G22" s="494"/>
      <c r="H22" s="282"/>
      <c r="I22" s="501"/>
      <c r="J22" s="494"/>
      <c r="K22" s="282"/>
      <c r="L22" s="501"/>
      <c r="M22" s="494"/>
      <c r="N22" s="282"/>
      <c r="O22" s="501"/>
      <c r="P22" s="494"/>
      <c r="Q22" s="282"/>
      <c r="R22" s="501"/>
      <c r="S22" s="515"/>
      <c r="T22" s="304"/>
      <c r="U22" s="304"/>
      <c r="V22" s="494"/>
      <c r="W22" s="282"/>
      <c r="X22" s="501"/>
      <c r="Y22" s="494"/>
      <c r="Z22" s="282"/>
      <c r="AA22" s="285"/>
      <c r="AK22" s="38"/>
      <c r="AL22" s="395" t="s">
        <v>98</v>
      </c>
      <c r="AM22" s="484">
        <f>市郡別!E30</f>
        <v>0</v>
      </c>
    </row>
    <row r="23" spans="1:39" ht="20.100000000000001" customHeight="1" thickBot="1">
      <c r="A23" s="1053"/>
      <c r="B23" s="576" t="s">
        <v>695</v>
      </c>
      <c r="C23" s="259">
        <f>SUM(F23,I23,O23,L23,R23,X23,AA23)</f>
        <v>0</v>
      </c>
      <c r="D23" s="286"/>
      <c r="E23" s="287">
        <f>SUM(E8:E21)</f>
        <v>20</v>
      </c>
      <c r="F23" s="493">
        <f>SUM(F8:F21)</f>
        <v>0</v>
      </c>
      <c r="G23" s="503"/>
      <c r="H23" s="287">
        <f>SUM(H8:H21)</f>
        <v>325</v>
      </c>
      <c r="I23" s="493">
        <f>SUM(I8:I21)</f>
        <v>0</v>
      </c>
      <c r="J23" s="503"/>
      <c r="K23" s="287">
        <f>SUM(K8:K21)</f>
        <v>810</v>
      </c>
      <c r="L23" s="493">
        <f>SUM(L8:L21)</f>
        <v>0</v>
      </c>
      <c r="M23" s="503"/>
      <c r="N23" s="287">
        <f>SUM(N8:N21)</f>
        <v>90</v>
      </c>
      <c r="O23" s="493">
        <f>SUM(O8:O21)</f>
        <v>0</v>
      </c>
      <c r="P23" s="503"/>
      <c r="Q23" s="287">
        <f>SUM(Q8:Q21)</f>
        <v>50</v>
      </c>
      <c r="R23" s="493">
        <f>SUM(R8:R21)</f>
        <v>0</v>
      </c>
      <c r="S23" s="518"/>
      <c r="T23" s="310"/>
      <c r="U23" s="310"/>
      <c r="V23" s="503"/>
      <c r="W23" s="287">
        <f>SUM(W8:W21)</f>
        <v>8280</v>
      </c>
      <c r="X23" s="493">
        <f>SUM(X8:X21)</f>
        <v>0</v>
      </c>
      <c r="Y23" s="503"/>
      <c r="Z23" s="287">
        <f>SUM(Z8:Z21)</f>
        <v>115</v>
      </c>
      <c r="AA23" s="264">
        <f>SUM(AA8:AA21)</f>
        <v>0</v>
      </c>
      <c r="AK23" s="38"/>
      <c r="AL23" s="195" t="s">
        <v>161</v>
      </c>
      <c r="AM23" s="484">
        <f>市郡別!E31</f>
        <v>0</v>
      </c>
    </row>
    <row r="24" spans="1:39" ht="20.100000000000001" customHeight="1" thickBot="1">
      <c r="A24" s="234"/>
      <c r="B24" s="234"/>
      <c r="C24" s="234"/>
      <c r="D24" s="234"/>
      <c r="E24" s="391"/>
      <c r="F24" s="391"/>
      <c r="G24" s="234"/>
      <c r="H24" s="391"/>
      <c r="I24" s="391"/>
      <c r="J24" s="234"/>
      <c r="K24" s="391"/>
      <c r="L24" s="391"/>
      <c r="M24" s="234"/>
      <c r="N24" s="391"/>
      <c r="O24" s="391"/>
      <c r="P24" s="234"/>
      <c r="Q24" s="391"/>
      <c r="R24" s="391"/>
      <c r="S24" s="234"/>
      <c r="T24" s="234"/>
      <c r="U24" s="234"/>
      <c r="V24" s="234"/>
      <c r="W24" s="391"/>
      <c r="X24" s="391"/>
      <c r="Y24" s="234"/>
      <c r="Z24" s="391"/>
      <c r="AA24" s="391"/>
      <c r="AK24" s="38"/>
      <c r="AL24" s="195" t="s">
        <v>162</v>
      </c>
      <c r="AM24" s="484">
        <f>市郡別!E32</f>
        <v>0</v>
      </c>
    </row>
    <row r="25" spans="1:39" ht="20.100000000000001" customHeight="1">
      <c r="A25" s="1049" t="s">
        <v>95</v>
      </c>
      <c r="B25" s="578" t="s">
        <v>992</v>
      </c>
      <c r="C25" s="742" t="s">
        <v>1000</v>
      </c>
      <c r="D25" s="769"/>
      <c r="E25" s="349">
        <v>30</v>
      </c>
      <c r="F25" s="542"/>
      <c r="G25" s="746"/>
      <c r="H25" s="349">
        <v>60</v>
      </c>
      <c r="I25" s="542"/>
      <c r="J25" s="746"/>
      <c r="K25" s="349">
        <v>280</v>
      </c>
      <c r="L25" s="542"/>
      <c r="M25" s="746"/>
      <c r="N25" s="349">
        <v>10</v>
      </c>
      <c r="O25" s="542"/>
      <c r="P25" s="746"/>
      <c r="Q25" s="349">
        <v>10</v>
      </c>
      <c r="R25" s="542"/>
      <c r="S25" s="543"/>
      <c r="T25" s="350"/>
      <c r="U25" s="350"/>
      <c r="V25" s="746" t="s">
        <v>1001</v>
      </c>
      <c r="W25" s="349">
        <v>1640</v>
      </c>
      <c r="X25" s="542"/>
      <c r="Y25" s="746"/>
      <c r="Z25" s="349">
        <v>60</v>
      </c>
      <c r="AA25" s="351"/>
      <c r="AK25" s="38"/>
      <c r="AL25" s="195" t="s">
        <v>163</v>
      </c>
      <c r="AM25" s="484">
        <f>市郡別!E33</f>
        <v>0</v>
      </c>
    </row>
    <row r="26" spans="1:39" ht="20.100000000000001" customHeight="1">
      <c r="A26" s="1052"/>
      <c r="B26" s="763"/>
      <c r="C26" s="560" t="s">
        <v>588</v>
      </c>
      <c r="D26" s="564"/>
      <c r="E26" s="322"/>
      <c r="F26" s="524"/>
      <c r="G26" s="719"/>
      <c r="H26" s="322">
        <v>30</v>
      </c>
      <c r="I26" s="524"/>
      <c r="J26" s="719"/>
      <c r="K26" s="322">
        <v>190</v>
      </c>
      <c r="L26" s="524"/>
      <c r="M26" s="719"/>
      <c r="N26" s="322">
        <v>15</v>
      </c>
      <c r="O26" s="524"/>
      <c r="P26" s="719"/>
      <c r="Q26" s="322">
        <v>15</v>
      </c>
      <c r="R26" s="524"/>
      <c r="S26" s="531"/>
      <c r="T26" s="323"/>
      <c r="U26" s="323"/>
      <c r="V26" s="719" t="s">
        <v>588</v>
      </c>
      <c r="W26" s="322">
        <v>1500</v>
      </c>
      <c r="X26" s="524"/>
      <c r="Y26" s="719"/>
      <c r="Z26" s="322">
        <v>5</v>
      </c>
      <c r="AA26" s="324"/>
      <c r="AK26" s="38"/>
      <c r="AL26" s="195" t="s">
        <v>164</v>
      </c>
      <c r="AM26" s="484">
        <f>市郡別!E34</f>
        <v>0</v>
      </c>
    </row>
    <row r="27" spans="1:39" ht="20.100000000000001" customHeight="1">
      <c r="A27" s="1052"/>
      <c r="B27" s="236">
        <f>SUM(E25:E27,H25:H27,N25:N27,K25:K27,Q25:Q27,W25:W27,Z25:Z27)</f>
        <v>4830</v>
      </c>
      <c r="C27" s="755" t="s">
        <v>589</v>
      </c>
      <c r="D27" s="717"/>
      <c r="E27" s="333"/>
      <c r="F27" s="527"/>
      <c r="G27" s="722"/>
      <c r="H27" s="333">
        <v>35</v>
      </c>
      <c r="I27" s="527"/>
      <c r="J27" s="722"/>
      <c r="K27" s="333">
        <v>50</v>
      </c>
      <c r="L27" s="527"/>
      <c r="M27" s="722"/>
      <c r="N27" s="333">
        <v>5</v>
      </c>
      <c r="O27" s="527"/>
      <c r="P27" s="722"/>
      <c r="Q27" s="333"/>
      <c r="R27" s="527"/>
      <c r="S27" s="534"/>
      <c r="T27" s="334"/>
      <c r="U27" s="334"/>
      <c r="V27" s="722" t="s">
        <v>589</v>
      </c>
      <c r="W27" s="333">
        <v>890</v>
      </c>
      <c r="X27" s="527"/>
      <c r="Y27" s="722"/>
      <c r="Z27" s="333">
        <v>5</v>
      </c>
      <c r="AA27" s="335"/>
      <c r="AK27" s="38"/>
      <c r="AL27" s="395" t="s">
        <v>264</v>
      </c>
      <c r="AM27" s="484">
        <f>鳥取1!C32</f>
        <v>0</v>
      </c>
    </row>
    <row r="28" spans="1:39" ht="20.100000000000001" customHeight="1">
      <c r="A28" s="1052"/>
      <c r="B28" s="574" t="s">
        <v>991</v>
      </c>
      <c r="C28" s="739" t="s">
        <v>590</v>
      </c>
      <c r="D28" s="563"/>
      <c r="E28" s="336"/>
      <c r="F28" s="528"/>
      <c r="G28" s="723"/>
      <c r="H28" s="336">
        <v>20</v>
      </c>
      <c r="I28" s="528"/>
      <c r="J28" s="723"/>
      <c r="K28" s="336">
        <v>120</v>
      </c>
      <c r="L28" s="528"/>
      <c r="M28" s="723"/>
      <c r="N28" s="336">
        <v>10</v>
      </c>
      <c r="O28" s="528"/>
      <c r="P28" s="723"/>
      <c r="Q28" s="336">
        <v>5</v>
      </c>
      <c r="R28" s="528"/>
      <c r="S28" s="535"/>
      <c r="T28" s="337"/>
      <c r="U28" s="337"/>
      <c r="V28" s="723" t="s">
        <v>590</v>
      </c>
      <c r="W28" s="336">
        <v>840</v>
      </c>
      <c r="X28" s="528"/>
      <c r="Y28" s="723"/>
      <c r="Z28" s="336">
        <v>10</v>
      </c>
      <c r="AA28" s="338"/>
      <c r="AK28" s="38"/>
      <c r="AL28" s="196" t="s">
        <v>265</v>
      </c>
      <c r="AM28" s="484">
        <f>鳥取2・八頭・岩美!C23</f>
        <v>0</v>
      </c>
    </row>
    <row r="29" spans="1:39" ht="20.100000000000001" customHeight="1">
      <c r="A29" s="1052"/>
      <c r="B29" s="390">
        <f>SUM(E28:E29,H28:H29,N28:N29,K28:K29,Q28:Q29,W28:W29,Z28:Z29)</f>
        <v>1005</v>
      </c>
      <c r="C29" s="716"/>
      <c r="D29" s="717"/>
      <c r="E29" s="333"/>
      <c r="F29" s="527"/>
      <c r="G29" s="722"/>
      <c r="H29" s="333"/>
      <c r="I29" s="527"/>
      <c r="J29" s="722"/>
      <c r="K29" s="333"/>
      <c r="L29" s="527"/>
      <c r="M29" s="722"/>
      <c r="N29" s="333"/>
      <c r="O29" s="527"/>
      <c r="P29" s="722"/>
      <c r="Q29" s="333"/>
      <c r="R29" s="527"/>
      <c r="S29" s="534"/>
      <c r="T29" s="334"/>
      <c r="U29" s="334"/>
      <c r="V29" s="722"/>
      <c r="W29" s="333"/>
      <c r="X29" s="527"/>
      <c r="Y29" s="722"/>
      <c r="Z29" s="333"/>
      <c r="AA29" s="335"/>
      <c r="AK29" s="38"/>
      <c r="AL29" s="196" t="s">
        <v>95</v>
      </c>
      <c r="AM29" s="484">
        <f>市郡別!E36</f>
        <v>0</v>
      </c>
    </row>
    <row r="30" spans="1:39" ht="20.100000000000001" customHeight="1">
      <c r="A30" s="1052"/>
      <c r="B30" s="574" t="s">
        <v>990</v>
      </c>
      <c r="C30" s="558" t="s">
        <v>591</v>
      </c>
      <c r="D30" s="715"/>
      <c r="E30" s="329"/>
      <c r="F30" s="526"/>
      <c r="G30" s="721"/>
      <c r="H30" s="329">
        <v>280</v>
      </c>
      <c r="I30" s="526"/>
      <c r="J30" s="721"/>
      <c r="K30" s="329">
        <v>140</v>
      </c>
      <c r="L30" s="526"/>
      <c r="M30" s="721"/>
      <c r="N30" s="329">
        <v>15</v>
      </c>
      <c r="O30" s="526"/>
      <c r="P30" s="721"/>
      <c r="Q30" s="329">
        <v>10</v>
      </c>
      <c r="R30" s="526"/>
      <c r="S30" s="533"/>
      <c r="T30" s="330"/>
      <c r="U30" s="330"/>
      <c r="V30" s="721" t="s">
        <v>591</v>
      </c>
      <c r="W30" s="329">
        <v>1650</v>
      </c>
      <c r="X30" s="526"/>
      <c r="Y30" s="721"/>
      <c r="Z30" s="329">
        <v>40</v>
      </c>
      <c r="AA30" s="331"/>
      <c r="AK30" s="38"/>
      <c r="AL30" s="196" t="s">
        <v>96</v>
      </c>
      <c r="AM30" s="484">
        <f>市郡別!E37</f>
        <v>0</v>
      </c>
    </row>
    <row r="31" spans="1:39" ht="20.100000000000001" customHeight="1" thickBot="1">
      <c r="A31" s="1052"/>
      <c r="B31" s="380">
        <f>E30+H30+K30+N30+Q30+W30+Z30</f>
        <v>2135</v>
      </c>
      <c r="C31" s="731"/>
      <c r="D31" s="570"/>
      <c r="E31" s="340"/>
      <c r="F31" s="529"/>
      <c r="G31" s="724"/>
      <c r="H31" s="340">
        <v>0</v>
      </c>
      <c r="I31" s="529"/>
      <c r="J31" s="724"/>
      <c r="K31" s="340">
        <v>0</v>
      </c>
      <c r="L31" s="529"/>
      <c r="M31" s="724"/>
      <c r="N31" s="340">
        <v>0</v>
      </c>
      <c r="O31" s="529"/>
      <c r="P31" s="724"/>
      <c r="Q31" s="340">
        <v>0</v>
      </c>
      <c r="R31" s="529"/>
      <c r="S31" s="536"/>
      <c r="T31" s="341"/>
      <c r="U31" s="341"/>
      <c r="V31" s="724"/>
      <c r="W31" s="340">
        <v>0</v>
      </c>
      <c r="X31" s="529"/>
      <c r="Y31" s="724"/>
      <c r="Z31" s="340">
        <v>0</v>
      </c>
      <c r="AA31" s="342"/>
      <c r="AK31" s="38"/>
      <c r="AL31" s="195" t="s">
        <v>91</v>
      </c>
      <c r="AM31" s="484">
        <f>市郡別!E40</f>
        <v>0</v>
      </c>
    </row>
    <row r="32" spans="1:39" ht="20.100000000000001" customHeight="1" thickTop="1">
      <c r="A32" s="1052"/>
      <c r="B32" s="575" t="s">
        <v>989</v>
      </c>
      <c r="C32" s="254">
        <f>SUM(E33,H33,N33,K33,Q33,W33,Z33)</f>
        <v>7970</v>
      </c>
      <c r="D32" s="257"/>
      <c r="E32" s="282"/>
      <c r="F32" s="501"/>
      <c r="G32" s="494"/>
      <c r="H32" s="282"/>
      <c r="I32" s="501"/>
      <c r="J32" s="494"/>
      <c r="K32" s="282"/>
      <c r="L32" s="501"/>
      <c r="M32" s="494"/>
      <c r="N32" s="282"/>
      <c r="O32" s="501"/>
      <c r="P32" s="494"/>
      <c r="Q32" s="282"/>
      <c r="R32" s="501"/>
      <c r="S32" s="515"/>
      <c r="T32" s="304"/>
      <c r="U32" s="304"/>
      <c r="V32" s="494"/>
      <c r="W32" s="282"/>
      <c r="X32" s="501"/>
      <c r="Y32" s="494"/>
      <c r="Z32" s="282"/>
      <c r="AA32" s="285"/>
      <c r="AK32" s="38"/>
      <c r="AL32" s="195" t="s">
        <v>92</v>
      </c>
      <c r="AM32" s="484">
        <f>市郡別!E41</f>
        <v>0</v>
      </c>
    </row>
    <row r="33" spans="1:38" ht="20.100000000000001" customHeight="1" thickBot="1">
      <c r="A33" s="1053"/>
      <c r="B33" s="576" t="s">
        <v>695</v>
      </c>
      <c r="C33" s="259">
        <f>SUM(F33,I33,O33,L33,R33,X33,AA33)</f>
        <v>0</v>
      </c>
      <c r="D33" s="286"/>
      <c r="E33" s="287">
        <f>SUM(E25:E31)</f>
        <v>30</v>
      </c>
      <c r="F33" s="493">
        <f>SUM(F25:F31)</f>
        <v>0</v>
      </c>
      <c r="G33" s="503"/>
      <c r="H33" s="287">
        <f>SUM(H25:H31)</f>
        <v>425</v>
      </c>
      <c r="I33" s="493">
        <f>SUM(I25:I31)</f>
        <v>0</v>
      </c>
      <c r="J33" s="503"/>
      <c r="K33" s="287">
        <f>SUM(K25:K31)</f>
        <v>780</v>
      </c>
      <c r="L33" s="493">
        <f>SUM(L25:L31)</f>
        <v>0</v>
      </c>
      <c r="M33" s="503"/>
      <c r="N33" s="287">
        <f>SUM(N25:N31)</f>
        <v>55</v>
      </c>
      <c r="O33" s="493">
        <f>SUM(O25:O31)</f>
        <v>0</v>
      </c>
      <c r="P33" s="503"/>
      <c r="Q33" s="287">
        <f>SUM(Q25:Q31)</f>
        <v>40</v>
      </c>
      <c r="R33" s="493">
        <f>SUM(R25:R31)</f>
        <v>0</v>
      </c>
      <c r="S33" s="518"/>
      <c r="T33" s="310"/>
      <c r="U33" s="310"/>
      <c r="V33" s="503"/>
      <c r="W33" s="287">
        <f>SUM(W25:W31)</f>
        <v>6520</v>
      </c>
      <c r="X33" s="493">
        <f>SUM(X25:X31)</f>
        <v>0</v>
      </c>
      <c r="Y33" s="503"/>
      <c r="Z33" s="287">
        <f>SUM(Z25:Z31)</f>
        <v>120</v>
      </c>
      <c r="AA33" s="264">
        <f>SUM(AA25:AA31)</f>
        <v>0</v>
      </c>
      <c r="AK33" s="38"/>
      <c r="AL33" s="32"/>
    </row>
    <row r="34" spans="1:38" ht="20.100000000000001" customHeight="1" thickBot="1">
      <c r="A34" s="234"/>
      <c r="B34" s="235"/>
      <c r="C34" s="235"/>
      <c r="D34" s="392"/>
      <c r="E34" s="222"/>
      <c r="F34" s="222"/>
      <c r="G34" s="392"/>
      <c r="H34" s="222"/>
      <c r="I34" s="222"/>
      <c r="J34" s="392"/>
      <c r="K34" s="222"/>
      <c r="L34" s="222"/>
      <c r="M34" s="392"/>
      <c r="N34" s="222"/>
      <c r="O34" s="222"/>
      <c r="P34" s="392"/>
      <c r="Q34" s="222"/>
      <c r="R34" s="222"/>
      <c r="S34" s="348"/>
      <c r="T34" s="348"/>
      <c r="U34" s="348"/>
      <c r="V34" s="392"/>
      <c r="W34" s="222"/>
      <c r="X34" s="222"/>
      <c r="Y34" s="392"/>
      <c r="Z34" s="222"/>
      <c r="AA34" s="222"/>
      <c r="AK34" s="38"/>
      <c r="AL34" s="32"/>
    </row>
    <row r="35" spans="1:38" ht="20.100000000000001" customHeight="1">
      <c r="A35" s="1049" t="s">
        <v>96</v>
      </c>
      <c r="B35" s="791" t="s">
        <v>988</v>
      </c>
      <c r="C35" s="778" t="s">
        <v>1002</v>
      </c>
      <c r="D35" s="743"/>
      <c r="E35" s="349"/>
      <c r="F35" s="542"/>
      <c r="G35" s="746"/>
      <c r="H35" s="349">
        <v>35</v>
      </c>
      <c r="I35" s="542"/>
      <c r="J35" s="746"/>
      <c r="K35" s="349">
        <v>310</v>
      </c>
      <c r="L35" s="542"/>
      <c r="M35" s="792"/>
      <c r="N35" s="349">
        <v>10</v>
      </c>
      <c r="O35" s="542"/>
      <c r="P35" s="792"/>
      <c r="Q35" s="349">
        <v>5</v>
      </c>
      <c r="R35" s="542"/>
      <c r="S35" s="543"/>
      <c r="T35" s="350"/>
      <c r="U35" s="350"/>
      <c r="V35" s="746" t="s">
        <v>1002</v>
      </c>
      <c r="W35" s="349">
        <v>1470</v>
      </c>
      <c r="X35" s="542"/>
      <c r="Y35" s="792"/>
      <c r="Z35" s="349">
        <v>20</v>
      </c>
      <c r="AA35" s="351"/>
      <c r="AK35" s="36"/>
    </row>
    <row r="36" spans="1:38" ht="20.100000000000001" customHeight="1" thickBot="1">
      <c r="A36" s="1052"/>
      <c r="B36" s="365"/>
      <c r="C36" s="787" t="s">
        <v>1003</v>
      </c>
      <c r="D36" s="745"/>
      <c r="E36" s="340"/>
      <c r="F36" s="529"/>
      <c r="G36" s="724"/>
      <c r="H36" s="340">
        <v>50</v>
      </c>
      <c r="I36" s="529"/>
      <c r="J36" s="724"/>
      <c r="K36" s="340"/>
      <c r="L36" s="529"/>
      <c r="M36" s="724"/>
      <c r="N36" s="340">
        <v>20</v>
      </c>
      <c r="O36" s="529"/>
      <c r="P36" s="724"/>
      <c r="Q36" s="340">
        <v>10</v>
      </c>
      <c r="R36" s="529"/>
      <c r="S36" s="536"/>
      <c r="T36" s="341"/>
      <c r="U36" s="341"/>
      <c r="V36" s="724" t="s">
        <v>1003</v>
      </c>
      <c r="W36" s="340">
        <v>1490</v>
      </c>
      <c r="X36" s="529"/>
      <c r="Y36" s="724"/>
      <c r="Z36" s="340">
        <v>30</v>
      </c>
      <c r="AA36" s="342"/>
    </row>
    <row r="37" spans="1:38" ht="20.100000000000001" customHeight="1" thickTop="1">
      <c r="A37" s="1052"/>
      <c r="B37" s="575" t="s">
        <v>987</v>
      </c>
      <c r="C37" s="254">
        <f>SUM(E38,H38,N38,K38,Q38,W38,Z38)</f>
        <v>3450</v>
      </c>
      <c r="D37" s="257"/>
      <c r="E37" s="282"/>
      <c r="F37" s="501"/>
      <c r="G37" s="494"/>
      <c r="H37" s="282"/>
      <c r="I37" s="501"/>
      <c r="J37" s="494"/>
      <c r="K37" s="282"/>
      <c r="L37" s="501"/>
      <c r="M37" s="494"/>
      <c r="N37" s="282"/>
      <c r="O37" s="501"/>
      <c r="P37" s="494"/>
      <c r="Q37" s="282"/>
      <c r="R37" s="501"/>
      <c r="S37" s="515"/>
      <c r="T37" s="304"/>
      <c r="U37" s="304"/>
      <c r="V37" s="494"/>
      <c r="W37" s="282"/>
      <c r="X37" s="501"/>
      <c r="Y37" s="494"/>
      <c r="Z37" s="282"/>
      <c r="AA37" s="285"/>
      <c r="AL37" s="67"/>
    </row>
    <row r="38" spans="1:38" ht="20.100000000000001" customHeight="1" thickBot="1">
      <c r="A38" s="1053"/>
      <c r="B38" s="576" t="s">
        <v>695</v>
      </c>
      <c r="C38" s="259">
        <f>SUM(F38,I38,O38,L38,R38,X38,AA38)</f>
        <v>0</v>
      </c>
      <c r="D38" s="286"/>
      <c r="E38" s="287">
        <f>SUM(E35:E36)</f>
        <v>0</v>
      </c>
      <c r="F38" s="493">
        <f>SUM(F35:F36)</f>
        <v>0</v>
      </c>
      <c r="G38" s="503"/>
      <c r="H38" s="287">
        <f>SUM(H35:H36)</f>
        <v>85</v>
      </c>
      <c r="I38" s="493">
        <f>SUM(I35:I36)</f>
        <v>0</v>
      </c>
      <c r="J38" s="503"/>
      <c r="K38" s="287">
        <f>SUM(K35:K36)</f>
        <v>310</v>
      </c>
      <c r="L38" s="493">
        <f>SUM(L35:L36)</f>
        <v>0</v>
      </c>
      <c r="M38" s="503"/>
      <c r="N38" s="287">
        <f>SUM(N35:N36)</f>
        <v>30</v>
      </c>
      <c r="O38" s="493">
        <f>SUM(O35:O36)</f>
        <v>0</v>
      </c>
      <c r="P38" s="503"/>
      <c r="Q38" s="287">
        <f>SUM(Q35:Q36)</f>
        <v>15</v>
      </c>
      <c r="R38" s="493">
        <f>SUM(R35:R36)</f>
        <v>0</v>
      </c>
      <c r="S38" s="518"/>
      <c r="T38" s="310"/>
      <c r="U38" s="310"/>
      <c r="V38" s="503"/>
      <c r="W38" s="287">
        <f>SUM(W35:W36)</f>
        <v>2960</v>
      </c>
      <c r="X38" s="493">
        <f>SUM(X35:X36)</f>
        <v>0</v>
      </c>
      <c r="Y38" s="503"/>
      <c r="Z38" s="287">
        <f>SUM(Z35:Z36)</f>
        <v>50</v>
      </c>
      <c r="AA38" s="264">
        <f>SUM(AA35:AA36)</f>
        <v>0</v>
      </c>
      <c r="AB38" s="36"/>
      <c r="AC38" s="36"/>
      <c r="AD38" s="36"/>
      <c r="AE38" s="36"/>
      <c r="AF38" s="36"/>
      <c r="AG38" s="36"/>
      <c r="AH38" s="36"/>
      <c r="AI38" s="36"/>
      <c r="AJ38" s="36"/>
    </row>
    <row r="39" spans="1:38">
      <c r="B39" s="40"/>
      <c r="C39" s="51"/>
      <c r="V39" s="73"/>
      <c r="Y39" s="40"/>
      <c r="AB39" s="11"/>
      <c r="AC39" s="11"/>
      <c r="AD39" s="11"/>
      <c r="AE39" s="11"/>
      <c r="AF39" s="11"/>
      <c r="AG39" s="11"/>
      <c r="AH39" s="11"/>
      <c r="AI39" s="11"/>
      <c r="AJ39" s="11"/>
    </row>
    <row r="40" spans="1:38" ht="18.75">
      <c r="A40" s="462"/>
      <c r="B40" s="135" t="s">
        <v>634</v>
      </c>
      <c r="C40" s="51"/>
      <c r="V40" s="73"/>
      <c r="Y40" s="40"/>
      <c r="AB40" s="11"/>
      <c r="AC40" s="11"/>
      <c r="AD40" s="11"/>
      <c r="AE40" s="11"/>
      <c r="AF40" s="11"/>
      <c r="AG40" s="11"/>
      <c r="AH40" s="11"/>
      <c r="AI40" s="11"/>
      <c r="AJ40" s="11"/>
    </row>
    <row r="41" spans="1:38" ht="14.25">
      <c r="B41" s="135"/>
      <c r="C41" s="40"/>
    </row>
    <row r="42" spans="1:38" ht="18.75">
      <c r="A42" s="462"/>
      <c r="B42" s="440" t="s">
        <v>611</v>
      </c>
      <c r="C42" s="40"/>
    </row>
    <row r="43" spans="1:38" ht="18.75">
      <c r="A43" s="462"/>
      <c r="B43" s="48" t="s">
        <v>672</v>
      </c>
      <c r="C43" s="40"/>
      <c r="W43" s="74"/>
      <c r="X43" s="74"/>
      <c r="Y43" s="74"/>
      <c r="Z43" s="74"/>
      <c r="AA43" s="74"/>
      <c r="AB43" s="74"/>
      <c r="AC43" s="74"/>
      <c r="AD43" s="74"/>
      <c r="AE43" s="74"/>
      <c r="AF43" s="74"/>
      <c r="AG43" s="74"/>
      <c r="AH43" s="74"/>
      <c r="AI43" s="74"/>
      <c r="AJ43" s="74"/>
    </row>
  </sheetData>
  <sheetProtection algorithmName="SHA-512" hashValue="RUkDbWEwfJfMddU8dshzzHDhfW6sjNfrNTX4i4u/f3sqYkc+veB37lJVIhwPkNOeccch6QzKI4vywlaF7mio3w==" saltValue="toe3cb3JSQEjWlDm4eBiWQ==" spinCount="100000" sheet="1" objects="1" scenarios="1"/>
  <mergeCells count="11">
    <mergeCell ref="H3:I4"/>
    <mergeCell ref="A6:A23"/>
    <mergeCell ref="A25:A33"/>
    <mergeCell ref="A35:A38"/>
    <mergeCell ref="A3:D4"/>
    <mergeCell ref="E3:G4"/>
    <mergeCell ref="AB3:AD3"/>
    <mergeCell ref="AB4:AD4"/>
    <mergeCell ref="O3:V4"/>
    <mergeCell ref="W3:AA4"/>
    <mergeCell ref="J3:N4"/>
  </mergeCells>
  <phoneticPr fontId="3"/>
  <conditionalFormatting sqref="F8:F21 I8:I21 L8:L21 O8:O21 R8:R21 X8:X21">
    <cfRule type="cellIs" dxfId="12" priority="5" stopIfTrue="1" operator="lessThan">
      <formula>E8</formula>
    </cfRule>
    <cfRule type="cellIs" dxfId="11" priority="6" stopIfTrue="1" operator="greaterThan">
      <formula>E8</formula>
    </cfRule>
  </conditionalFormatting>
  <conditionalFormatting sqref="F25:F31 I25:I31 L25:L31 O25:O31 R25:R31 X25:X31">
    <cfRule type="cellIs" dxfId="10" priority="3" stopIfTrue="1" operator="lessThan">
      <formula>E25</formula>
    </cfRule>
    <cfRule type="cellIs" dxfId="9" priority="4" stopIfTrue="1" operator="greaterThan">
      <formula>E25</formula>
    </cfRule>
  </conditionalFormatting>
  <conditionalFormatting sqref="F35:F36 I35:I36 L35:L36 O35:O36 R35:R36 X35:X36">
    <cfRule type="cellIs" dxfId="8" priority="1" stopIfTrue="1" operator="lessThan">
      <formula>E35</formula>
    </cfRule>
    <cfRule type="cellIs" dxfId="7" priority="2" stopIfTrue="1" operator="greaterThan">
      <formula>E35</formula>
    </cfRule>
  </conditionalFormatting>
  <conditionalFormatting sqref="AA8:AA21">
    <cfRule type="cellIs" dxfId="6" priority="12" stopIfTrue="1" operator="lessThan">
      <formula>Z8</formula>
    </cfRule>
    <cfRule type="cellIs" dxfId="5" priority="13" stopIfTrue="1" operator="greaterThan">
      <formula>Z8</formula>
    </cfRule>
  </conditionalFormatting>
  <conditionalFormatting sqref="AA25:AA31">
    <cfRule type="cellIs" dxfId="4" priority="10" stopIfTrue="1" operator="lessThan">
      <formula>Z25</formula>
    </cfRule>
    <cfRule type="cellIs" dxfId="3" priority="11" stopIfTrue="1" operator="greaterThan">
      <formula>Z25</formula>
    </cfRule>
  </conditionalFormatting>
  <conditionalFormatting sqref="AA35:AA36">
    <cfRule type="cellIs" dxfId="2" priority="8" stopIfTrue="1" operator="lessThan">
      <formula>Z35</formula>
    </cfRule>
    <cfRule type="cellIs" dxfId="1" priority="9" stopIfTrue="1" operator="greaterThan">
      <formula>Z35</formula>
    </cfRule>
  </conditionalFormatting>
  <conditionalFormatting sqref="AM6:AM32">
    <cfRule type="expression" dxfId="0" priority="7">
      <formula>AM6&lt;&gt;0</formula>
    </cfRule>
  </conditionalFormatting>
  <dataValidations count="1">
    <dataValidation imeMode="off" allowBlank="1" showInputMessage="1" showErrorMessage="1" sqref="AA35:AA36 AA25:AA31 AA8:AA21 I25:I31 X25:X31 R25:R31 L25:L31 I8:I21 O25:O31 F8:F21 X8:X21 R8:R21 L8:L21 F25:F31 O8:O21 X35:X36 R35:R36 L35:L36 O35:O36 F35:F36 I35:I36" xr:uid="{00000000-0002-0000-1900-000000000000}"/>
  </dataValidations>
  <hyperlinks>
    <hyperlink ref="AL3" location="地図!A1" display="地図" xr:uid="{00000000-0004-0000-1900-000000000000}"/>
    <hyperlink ref="AL4" location="申込書!A1" display="申込書" xr:uid="{00000000-0004-0000-1900-000001000000}"/>
    <hyperlink ref="AL8" location="安来!A1" display="安来市" xr:uid="{00000000-0004-0000-1900-000002000000}"/>
    <hyperlink ref="AL12:AL14" location="仁多・飯石・隠岐!A1" display="仁多郡" xr:uid="{00000000-0004-0000-1900-000004000000}"/>
    <hyperlink ref="AL16" location="大田!A1" display="大田市" xr:uid="{00000000-0004-0000-1900-000006000000}"/>
    <hyperlink ref="AL18" location="浜田!A1" display="浜田市" xr:uid="{00000000-0004-0000-1900-000007000000}"/>
    <hyperlink ref="AL17" location="江津・広島!A1" display="江津市" xr:uid="{00000000-0004-0000-1900-000008000000}"/>
    <hyperlink ref="AL31" location="江津・広島!A1" display="広島県" xr:uid="{00000000-0004-0000-1900-000009000000}"/>
    <hyperlink ref="AL20" location="益田・鹿足・山口!A1" display="益田市" xr:uid="{00000000-0004-0000-1900-00000A000000}"/>
    <hyperlink ref="AL32" location="益田・鹿足・山口!A1" display="山口県" xr:uid="{00000000-0004-0000-1900-00000B000000}"/>
    <hyperlink ref="AL23:AL24" location="西伯・日野!A1" display="西伯郡" xr:uid="{00000000-0004-0000-1900-00000C000000}"/>
    <hyperlink ref="AL25:AL26" location="倉吉・東伯!A1" display="倉吉市" xr:uid="{00000000-0004-0000-1900-00000D000000}"/>
    <hyperlink ref="AL6" location="松江１!A1" display="松江市１" xr:uid="{00000000-0004-0000-1900-00000E000000}"/>
    <hyperlink ref="AL7" location="松江２!A1" display="松江市２" xr:uid="{00000000-0004-0000-1900-00000F000000}"/>
    <hyperlink ref="AL10" location="出雲２!A1" display="出雲市２" xr:uid="{00000000-0004-0000-1900-000010000000}"/>
    <hyperlink ref="AL9" location="出雲１!A1" display="出雲市１" xr:uid="{00000000-0004-0000-1900-000011000000}"/>
    <hyperlink ref="AL27" location="鳥取１!A1" display="鳥取１" xr:uid="{00000000-0004-0000-1900-000012000000}"/>
    <hyperlink ref="AL28:AL30" location="新鳥取・八頭・岩美!A1" display="新鳥取市" xr:uid="{00000000-0004-0000-1900-000013000000}"/>
    <hyperlink ref="AL28" location="鳥取２・八頭・岩美!A1" display="鳥取２" xr:uid="{00000000-0004-0000-1900-000014000000}"/>
    <hyperlink ref="AL29" location="鳥取２・八頭・岩美!A1" display="八頭郡" xr:uid="{00000000-0004-0000-1900-000015000000}"/>
    <hyperlink ref="AL30" location="鳥取２・八頭・岩美!A1" display="岩美郡" xr:uid="{00000000-0004-0000-1900-000016000000}"/>
    <hyperlink ref="AL21" location="米子・境港!A1" display="米子市" xr:uid="{00000000-0004-0000-1900-000017000000}"/>
    <hyperlink ref="AL22" location="米子・境港!A1" display="境港市" xr:uid="{00000000-0004-0000-1900-000018000000}"/>
    <hyperlink ref="AL12" location="雲南!A1" display="雲南市" xr:uid="{00000000-0004-0000-1900-000003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9:B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pageSetUpPr fitToPage="1"/>
  </sheetPr>
  <dimension ref="A1:J4"/>
  <sheetViews>
    <sheetView showGridLines="0" showRowColHeaders="0" showOutlineSymbols="0" zoomScaleNormal="100" workbookViewId="0">
      <selection activeCell="A46" sqref="A46"/>
    </sheetView>
  </sheetViews>
  <sheetFormatPr defaultRowHeight="13.5"/>
  <cols>
    <col min="15" max="15" width="7" customWidth="1"/>
  </cols>
  <sheetData>
    <row r="1" spans="1:10" ht="17.25">
      <c r="A1" s="93" t="s">
        <v>241</v>
      </c>
    </row>
    <row r="2" spans="1:10">
      <c r="A2" s="3"/>
    </row>
    <row r="3" spans="1:10">
      <c r="J3" s="4"/>
    </row>
    <row r="4" spans="1:10">
      <c r="J4" s="4"/>
    </row>
  </sheetData>
  <sheetProtection algorithmName="SHA-512" hashValue="PBqQ0D1CNEx7rLdTjQRWOWGks4hh+9wIrod9QTvruCkF1R1jfGCKhEeQ0DeEjs04Eyc6FVi64h/VxtUrn0x+uw==" saltValue="5k+bw3rnZurV7ieuLJesew==" spinCount="100000" sheet="1" objects="1" scenarios="1"/>
  <phoneticPr fontId="3"/>
  <pageMargins left="0.51181102362204722" right="0.15748031496062992" top="0.39370078740157483" bottom="0.27559055118110237" header="0" footer="0.23622047244094491"/>
  <pageSetup paperSize="9" orientation="landscape" r:id="rId1"/>
  <headerFooter alignWithMargins="0">
    <oddFooter>&amp;R&amp;"ＭＳ Ｐゴシック,太字"&amp;14山陰中央新報ＳＣ</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F41"/>
  <sheetViews>
    <sheetView showGridLines="0" showRowColHeaders="0" zoomScale="70" zoomScaleNormal="70" workbookViewId="0">
      <selection activeCell="A101" sqref="A101"/>
    </sheetView>
  </sheetViews>
  <sheetFormatPr defaultRowHeight="13.5"/>
  <cols>
    <col min="1" max="3" width="31" customWidth="1"/>
    <col min="5" max="7" width="31" customWidth="1"/>
  </cols>
  <sheetData>
    <row r="1" spans="1:6" s="5" customFormat="1" ht="20.100000000000001" customHeight="1"/>
    <row r="2" spans="1:6" ht="20.100000000000001" customHeight="1"/>
    <row r="3" spans="1:6" ht="20.100000000000001" customHeight="1">
      <c r="C3" s="5"/>
      <c r="D3" s="5"/>
    </row>
    <row r="4" spans="1:6" ht="20.100000000000001" customHeight="1">
      <c r="C4" s="5"/>
      <c r="D4" s="5"/>
      <c r="E4" s="6" t="s">
        <v>168</v>
      </c>
      <c r="F4" s="7"/>
    </row>
    <row r="5" spans="1:6" ht="20.100000000000001" customHeight="1">
      <c r="C5" s="5"/>
      <c r="D5" s="5"/>
      <c r="E5" s="7" t="s">
        <v>0</v>
      </c>
      <c r="F5" s="7"/>
    </row>
    <row r="6" spans="1:6" ht="20.100000000000001" customHeight="1">
      <c r="C6" s="5"/>
      <c r="D6" s="5"/>
      <c r="E6" s="7" t="s">
        <v>1</v>
      </c>
      <c r="F6" s="7"/>
    </row>
    <row r="7" spans="1:6" ht="20.100000000000001" customHeight="1">
      <c r="C7" s="5"/>
      <c r="D7" s="5"/>
      <c r="E7" s="7" t="s">
        <v>2</v>
      </c>
      <c r="F7" s="7"/>
    </row>
    <row r="8" spans="1:6" ht="20.100000000000001" customHeight="1">
      <c r="A8" s="10" t="s">
        <v>6</v>
      </c>
      <c r="B8" s="11"/>
      <c r="C8" s="12"/>
      <c r="D8" s="8"/>
      <c r="E8" s="7" t="s">
        <v>3</v>
      </c>
      <c r="F8" s="7"/>
    </row>
    <row r="9" spans="1:6" ht="20.100000000000001" customHeight="1">
      <c r="A9" s="13"/>
      <c r="B9" s="11"/>
      <c r="C9" s="12"/>
      <c r="D9" s="9"/>
      <c r="E9" s="7" t="s">
        <v>4</v>
      </c>
      <c r="F9" s="7"/>
    </row>
    <row r="10" spans="1:6" ht="20.100000000000001" customHeight="1">
      <c r="A10" s="10" t="s">
        <v>8</v>
      </c>
      <c r="B10" s="14"/>
      <c r="C10" s="5"/>
      <c r="D10" s="9"/>
      <c r="E10" s="7" t="s">
        <v>5</v>
      </c>
      <c r="F10" s="7"/>
    </row>
    <row r="11" spans="1:6" ht="20.100000000000001" customHeight="1">
      <c r="A11" s="14" t="s">
        <v>9</v>
      </c>
      <c r="B11" s="14"/>
      <c r="C11" s="5"/>
      <c r="D11" s="9"/>
      <c r="E11" s="7" t="s">
        <v>188</v>
      </c>
      <c r="F11" s="7"/>
    </row>
    <row r="12" spans="1:6" ht="20.100000000000001" customHeight="1">
      <c r="A12" s="14" t="s">
        <v>11</v>
      </c>
      <c r="B12" s="14"/>
      <c r="C12" s="5"/>
      <c r="D12" s="5"/>
      <c r="F12" s="7"/>
    </row>
    <row r="13" spans="1:6" ht="20.100000000000001" customHeight="1">
      <c r="A13" s="14"/>
      <c r="B13" s="14"/>
      <c r="C13" s="5"/>
      <c r="D13" s="5"/>
      <c r="E13" s="6" t="s">
        <v>7</v>
      </c>
      <c r="F13" s="7"/>
    </row>
    <row r="14" spans="1:6" ht="20.100000000000001" customHeight="1">
      <c r="A14" s="10" t="s">
        <v>14</v>
      </c>
      <c r="B14" s="14"/>
      <c r="C14" s="5"/>
      <c r="D14" s="5"/>
      <c r="E14" s="7"/>
      <c r="F14" s="7"/>
    </row>
    <row r="15" spans="1:6" ht="20.100000000000001" customHeight="1">
      <c r="A15" s="17" t="s">
        <v>191</v>
      </c>
      <c r="B15" s="17"/>
      <c r="C15" s="5"/>
      <c r="D15" s="5"/>
      <c r="E15" s="15" t="s">
        <v>10</v>
      </c>
      <c r="F15" s="7"/>
    </row>
    <row r="16" spans="1:6" ht="20.100000000000001" customHeight="1">
      <c r="A16" s="17" t="s">
        <v>192</v>
      </c>
      <c r="B16" s="17"/>
      <c r="C16" s="5"/>
      <c r="D16" s="5"/>
      <c r="E16" s="16" t="s">
        <v>12</v>
      </c>
      <c r="F16" s="7"/>
    </row>
    <row r="17" spans="1:6" ht="20.100000000000001" customHeight="1">
      <c r="A17" s="18" t="s">
        <v>193</v>
      </c>
      <c r="B17" s="17"/>
      <c r="C17" s="5"/>
      <c r="D17" s="5"/>
      <c r="E17" s="16" t="s">
        <v>13</v>
      </c>
      <c r="F17" s="7"/>
    </row>
    <row r="18" spans="1:6" ht="20.100000000000001" customHeight="1">
      <c r="A18" s="18"/>
      <c r="B18" s="18"/>
      <c r="C18" s="5"/>
      <c r="D18" s="5"/>
      <c r="E18" s="7" t="s">
        <v>15</v>
      </c>
      <c r="F18" s="7"/>
    </row>
    <row r="19" spans="1:6" ht="20.100000000000001" customHeight="1">
      <c r="A19" s="10" t="s">
        <v>19</v>
      </c>
      <c r="B19" s="18"/>
      <c r="C19" s="5"/>
      <c r="D19" s="5"/>
      <c r="E19" s="7"/>
      <c r="F19" s="7"/>
    </row>
    <row r="20" spans="1:6" ht="20.100000000000001" customHeight="1">
      <c r="A20" s="17" t="s">
        <v>20</v>
      </c>
      <c r="B20" s="17"/>
      <c r="C20" s="5"/>
      <c r="D20" s="5"/>
      <c r="E20" s="6" t="s">
        <v>16</v>
      </c>
      <c r="F20" s="7"/>
    </row>
    <row r="21" spans="1:6" ht="20.100000000000001" customHeight="1">
      <c r="A21" s="17" t="s">
        <v>22</v>
      </c>
      <c r="B21" s="17"/>
      <c r="C21" s="5"/>
      <c r="D21" s="5"/>
      <c r="E21" s="7" t="s">
        <v>17</v>
      </c>
      <c r="F21" s="7"/>
    </row>
    <row r="22" spans="1:6" ht="20.100000000000001" customHeight="1">
      <c r="A22" s="17" t="s">
        <v>24</v>
      </c>
      <c r="B22" s="17"/>
      <c r="D22" s="5"/>
      <c r="E22" s="7" t="s">
        <v>18</v>
      </c>
      <c r="F22" s="7"/>
    </row>
    <row r="23" spans="1:6" ht="20.100000000000001" customHeight="1">
      <c r="A23" s="14" t="s">
        <v>26</v>
      </c>
      <c r="B23" s="17"/>
      <c r="D23" s="5"/>
      <c r="E23" s="7"/>
      <c r="F23" s="7"/>
    </row>
    <row r="24" spans="1:6" ht="20.100000000000001" customHeight="1">
      <c r="A24" s="14"/>
      <c r="B24" s="14"/>
      <c r="E24" s="6" t="s">
        <v>21</v>
      </c>
      <c r="F24" s="7"/>
    </row>
    <row r="25" spans="1:6" ht="20.100000000000001" customHeight="1">
      <c r="A25" s="10" t="s">
        <v>28</v>
      </c>
      <c r="B25" s="14"/>
      <c r="E25" s="7" t="s">
        <v>23</v>
      </c>
      <c r="F25" s="7"/>
    </row>
    <row r="26" spans="1:6" ht="20.100000000000001" customHeight="1">
      <c r="A26" s="14" t="s">
        <v>30</v>
      </c>
      <c r="B26" s="14"/>
      <c r="E26" s="7" t="s">
        <v>25</v>
      </c>
      <c r="F26" s="7"/>
    </row>
    <row r="27" spans="1:6" ht="20.100000000000001" customHeight="1">
      <c r="A27" s="14" t="s">
        <v>31</v>
      </c>
      <c r="B27" s="14"/>
      <c r="E27" s="7" t="s">
        <v>27</v>
      </c>
      <c r="F27" s="7"/>
    </row>
    <row r="28" spans="1:6" ht="20.100000000000001" customHeight="1">
      <c r="A28" s="14" t="s">
        <v>33</v>
      </c>
      <c r="B28" s="14"/>
      <c r="E28" s="7"/>
      <c r="F28" s="7"/>
    </row>
    <row r="29" spans="1:6" ht="20.100000000000001" customHeight="1">
      <c r="A29" s="14" t="s">
        <v>194</v>
      </c>
      <c r="B29" s="14"/>
      <c r="E29" s="6" t="s">
        <v>29</v>
      </c>
      <c r="F29" s="7"/>
    </row>
    <row r="30" spans="1:6" ht="20.100000000000001" customHeight="1">
      <c r="A30" s="14" t="s">
        <v>36</v>
      </c>
      <c r="B30" s="14"/>
      <c r="E30" s="7" t="s">
        <v>197</v>
      </c>
      <c r="F30" s="7"/>
    </row>
    <row r="31" spans="1:6" ht="20.100000000000001" customHeight="1">
      <c r="A31" s="14" t="s">
        <v>195</v>
      </c>
      <c r="B31" s="14"/>
      <c r="E31" s="7" t="s">
        <v>32</v>
      </c>
      <c r="F31" s="7"/>
    </row>
    <row r="32" spans="1:6" ht="20.100000000000001" customHeight="1">
      <c r="A32" s="14" t="s">
        <v>196</v>
      </c>
      <c r="B32" s="14"/>
      <c r="E32" s="7" t="s">
        <v>34</v>
      </c>
      <c r="F32" s="7"/>
    </row>
    <row r="33" spans="1:6" ht="20.100000000000001" customHeight="1">
      <c r="A33" s="14"/>
      <c r="B33" s="14"/>
      <c r="E33" s="7" t="s">
        <v>35</v>
      </c>
      <c r="F33" s="7"/>
    </row>
    <row r="34" spans="1:6" ht="20.100000000000001" customHeight="1">
      <c r="A34" s="6" t="s">
        <v>37</v>
      </c>
      <c r="B34" s="14"/>
      <c r="E34" s="7"/>
      <c r="F34" s="7"/>
    </row>
    <row r="35" spans="1:6" ht="20.100000000000001" customHeight="1">
      <c r="A35" s="14" t="s">
        <v>143</v>
      </c>
      <c r="B35" s="14"/>
      <c r="E35" s="6" t="s">
        <v>198</v>
      </c>
      <c r="F35" s="7"/>
    </row>
    <row r="36" spans="1:6" ht="20.100000000000001" customHeight="1">
      <c r="A36" s="14" t="s">
        <v>38</v>
      </c>
      <c r="B36" s="14"/>
      <c r="E36" s="7"/>
      <c r="F36" s="7"/>
    </row>
    <row r="37" spans="1:6" ht="20.100000000000001" customHeight="1">
      <c r="A37" s="14"/>
      <c r="B37" s="14"/>
      <c r="E37" s="7"/>
      <c r="F37" s="7"/>
    </row>
    <row r="38" spans="1:6" ht="20.100000000000001" customHeight="1">
      <c r="A38" s="10" t="s">
        <v>39</v>
      </c>
      <c r="B38" s="14"/>
      <c r="E38" s="7"/>
    </row>
    <row r="39" spans="1:6" ht="20.100000000000001" customHeight="1">
      <c r="A39" s="14" t="s">
        <v>40</v>
      </c>
      <c r="B39" s="14"/>
      <c r="E39" s="7"/>
      <c r="F39" s="7"/>
    </row>
    <row r="40" spans="1:6" ht="20.100000000000001" customHeight="1">
      <c r="A40" s="19" t="s">
        <v>41</v>
      </c>
      <c r="B40" s="19"/>
      <c r="E40" s="7"/>
      <c r="F40" s="7"/>
    </row>
    <row r="41" spans="1:6" ht="20.100000000000001" customHeight="1">
      <c r="E41" s="148" t="s">
        <v>270</v>
      </c>
    </row>
  </sheetData>
  <sheetProtection algorithmName="SHA-512" hashValue="0EXLhloz6L+cRwHS+8g5MqIckm2E7i4dBdAgzN2JAt3TeT2UeERUw04rjHGOCmkzmTfgU8nifBhi64ZAff0lOQ==" saltValue="Jq6SpH3+Opkk/FZJPs+d2w==" spinCount="100000" sheet="1" objects="1" scenarios="1"/>
  <phoneticPr fontId="3"/>
  <printOptions horizontalCentered="1"/>
  <pageMargins left="0.59055118110236227" right="0.11811023622047245" top="0.39370078740157483" bottom="0.39370078740157483" header="0" footer="0.23622047244094491"/>
  <pageSetup paperSize="9" scale="71" orientation="landscape" r:id="rId1"/>
  <headerFooter alignWithMargins="0">
    <oddFooter>&amp;R&amp;"ＭＳ Ｐゴシック,太字"&amp;14山陰中央新報ＳＣ</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I31"/>
  <sheetViews>
    <sheetView showGridLines="0" showRowColHeaders="0" zoomScale="70" zoomScaleNormal="70" workbookViewId="0">
      <selection activeCell="A41" sqref="A41"/>
    </sheetView>
  </sheetViews>
  <sheetFormatPr defaultRowHeight="24.95" customHeight="1"/>
  <cols>
    <col min="1" max="1" width="5.625" style="93" customWidth="1"/>
    <col min="2" max="2" width="32.875" style="93" customWidth="1"/>
    <col min="3" max="4" width="29.75" style="93" customWidth="1"/>
    <col min="5" max="5" width="3.125" style="93" customWidth="1"/>
    <col min="6" max="6" width="3.875" style="413" customWidth="1"/>
    <col min="7" max="8" width="31.125" style="93" customWidth="1"/>
    <col min="9" max="9" width="34.625" style="93" customWidth="1"/>
    <col min="10" max="18" width="1.25" style="93" customWidth="1"/>
    <col min="19" max="16384" width="9" style="93"/>
  </cols>
  <sheetData>
    <row r="1" spans="1:9" s="108" customFormat="1" ht="43.5" customHeight="1">
      <c r="A1" s="412" t="s">
        <v>169</v>
      </c>
      <c r="B1" s="412"/>
      <c r="C1" s="412"/>
      <c r="D1" s="412"/>
      <c r="F1" s="412" t="s">
        <v>42</v>
      </c>
      <c r="G1" s="412"/>
      <c r="H1" s="412"/>
      <c r="I1" s="412"/>
    </row>
    <row r="2" spans="1:9" s="96" customFormat="1" ht="27.75" customHeight="1">
      <c r="A2" s="414" t="s">
        <v>43</v>
      </c>
      <c r="B2" s="110"/>
      <c r="C2" s="110"/>
      <c r="D2" s="110"/>
      <c r="F2" s="415" t="s">
        <v>46</v>
      </c>
      <c r="G2" s="110" t="s">
        <v>349</v>
      </c>
      <c r="H2" s="416"/>
      <c r="I2" s="416"/>
    </row>
    <row r="3" spans="1:9" s="96" customFormat="1" ht="27.75" customHeight="1">
      <c r="A3" s="416" t="s">
        <v>44</v>
      </c>
      <c r="B3" s="110"/>
      <c r="C3" s="110"/>
      <c r="D3" s="110"/>
      <c r="F3" s="415"/>
      <c r="G3" s="110" t="s">
        <v>348</v>
      </c>
      <c r="H3" s="416"/>
      <c r="I3" s="416"/>
    </row>
    <row r="4" spans="1:9" s="96" customFormat="1" ht="27.75" customHeight="1">
      <c r="A4" s="110"/>
      <c r="B4" s="110"/>
      <c r="C4" s="110"/>
      <c r="D4" s="110"/>
      <c r="F4" s="415" t="s">
        <v>121</v>
      </c>
      <c r="G4" s="110" t="s">
        <v>360</v>
      </c>
      <c r="H4" s="416"/>
      <c r="I4" s="416"/>
    </row>
    <row r="5" spans="1:9" s="96" customFormat="1" ht="27.75" customHeight="1">
      <c r="A5" s="414" t="s">
        <v>45</v>
      </c>
      <c r="B5" s="110"/>
      <c r="C5" s="110"/>
      <c r="D5" s="110"/>
      <c r="F5" s="415"/>
      <c r="G5" s="110" t="s">
        <v>361</v>
      </c>
      <c r="H5" s="416"/>
      <c r="I5" s="416"/>
    </row>
    <row r="6" spans="1:9" s="96" customFormat="1" ht="27.75" customHeight="1">
      <c r="A6" s="416" t="s">
        <v>398</v>
      </c>
      <c r="B6" s="416"/>
      <c r="C6" s="110"/>
      <c r="D6" s="110"/>
      <c r="F6" s="415" t="s">
        <v>122</v>
      </c>
      <c r="G6" s="110" t="s">
        <v>47</v>
      </c>
      <c r="H6" s="416"/>
      <c r="I6" s="416"/>
    </row>
    <row r="7" spans="1:9" s="96" customFormat="1" ht="27.75" customHeight="1">
      <c r="A7" s="416" t="s">
        <v>358</v>
      </c>
      <c r="B7" s="416"/>
      <c r="C7" s="110"/>
      <c r="D7" s="110"/>
      <c r="F7" s="415" t="s">
        <v>123</v>
      </c>
      <c r="G7" s="110" t="s">
        <v>363</v>
      </c>
      <c r="H7" s="416"/>
      <c r="I7" s="416"/>
    </row>
    <row r="8" spans="1:9" s="96" customFormat="1" ht="27.75" customHeight="1">
      <c r="A8" s="416"/>
      <c r="B8" s="416"/>
      <c r="C8" s="110"/>
      <c r="D8" s="110"/>
      <c r="F8" s="415"/>
      <c r="G8" s="110" t="s">
        <v>362</v>
      </c>
      <c r="H8" s="416"/>
      <c r="I8" s="416"/>
    </row>
    <row r="9" spans="1:9" s="96" customFormat="1" ht="27.75" customHeight="1">
      <c r="A9" s="110"/>
      <c r="B9" s="110"/>
      <c r="C9" s="110"/>
      <c r="D9" s="110"/>
      <c r="F9" s="415"/>
      <c r="G9" s="110" t="s">
        <v>350</v>
      </c>
      <c r="H9" s="416"/>
      <c r="I9" s="416"/>
    </row>
    <row r="10" spans="1:9" s="96" customFormat="1" ht="27.75" customHeight="1">
      <c r="A10" s="414" t="s">
        <v>48</v>
      </c>
      <c r="B10" s="110"/>
      <c r="C10" s="110"/>
      <c r="D10" s="110"/>
      <c r="F10" s="415" t="s">
        <v>125</v>
      </c>
      <c r="G10" s="417" t="s">
        <v>50</v>
      </c>
      <c r="H10" s="416"/>
      <c r="I10" s="416"/>
    </row>
    <row r="11" spans="1:9" s="96" customFormat="1" ht="27.75" customHeight="1">
      <c r="A11" s="110" t="s">
        <v>49</v>
      </c>
      <c r="B11" s="110"/>
      <c r="C11" s="110"/>
      <c r="D11" s="110"/>
      <c r="F11" s="415" t="s">
        <v>126</v>
      </c>
      <c r="G11" s="417" t="s">
        <v>374</v>
      </c>
      <c r="H11" s="416"/>
      <c r="I11" s="416"/>
    </row>
    <row r="12" spans="1:9" s="96" customFormat="1" ht="27.75" customHeight="1">
      <c r="A12" s="423" t="s">
        <v>51</v>
      </c>
      <c r="B12" s="424"/>
      <c r="C12" s="175" t="s">
        <v>200</v>
      </c>
      <c r="D12" s="176" t="s">
        <v>673</v>
      </c>
      <c r="F12" s="415" t="s">
        <v>46</v>
      </c>
      <c r="G12" s="110" t="s">
        <v>352</v>
      </c>
      <c r="H12" s="416"/>
      <c r="I12" s="416"/>
    </row>
    <row r="13" spans="1:9" s="96" customFormat="1" ht="27.75" customHeight="1">
      <c r="A13" s="955" t="s">
        <v>186</v>
      </c>
      <c r="B13" s="425" t="s">
        <v>183</v>
      </c>
      <c r="C13" s="958" t="s">
        <v>674</v>
      </c>
      <c r="D13" s="960" t="s">
        <v>677</v>
      </c>
      <c r="F13" s="415"/>
      <c r="G13" s="110" t="s">
        <v>351</v>
      </c>
      <c r="H13" s="416"/>
      <c r="I13" s="416"/>
    </row>
    <row r="14" spans="1:9" s="96" customFormat="1" ht="27.75" customHeight="1">
      <c r="A14" s="957"/>
      <c r="B14" s="174" t="s">
        <v>187</v>
      </c>
      <c r="C14" s="959"/>
      <c r="D14" s="961"/>
      <c r="F14" s="415" t="s">
        <v>124</v>
      </c>
      <c r="G14" s="417" t="s">
        <v>353</v>
      </c>
      <c r="H14" s="416"/>
      <c r="I14" s="416"/>
    </row>
    <row r="15" spans="1:9" s="96" customFormat="1" ht="27.75" customHeight="1">
      <c r="A15" s="957"/>
      <c r="B15" s="171" t="s">
        <v>346</v>
      </c>
      <c r="C15" s="479" t="s">
        <v>675</v>
      </c>
      <c r="D15" s="480" t="s">
        <v>676</v>
      </c>
      <c r="F15" s="415"/>
      <c r="G15" s="417" t="s">
        <v>354</v>
      </c>
      <c r="H15" s="416"/>
      <c r="I15" s="416"/>
    </row>
    <row r="16" spans="1:9" s="96" customFormat="1" ht="27.75" customHeight="1">
      <c r="A16" s="956"/>
      <c r="B16" s="172" t="s">
        <v>229</v>
      </c>
      <c r="C16" s="172"/>
      <c r="D16" s="173"/>
      <c r="F16" s="418"/>
      <c r="G16" s="417" t="s">
        <v>355</v>
      </c>
      <c r="H16" s="416"/>
      <c r="I16" s="416"/>
    </row>
    <row r="17" spans="1:9" s="96" customFormat="1" ht="27.75" customHeight="1">
      <c r="A17" s="955" t="s">
        <v>52</v>
      </c>
      <c r="B17" s="174" t="s">
        <v>190</v>
      </c>
      <c r="C17" s="481" t="s">
        <v>674</v>
      </c>
      <c r="D17" s="482" t="s">
        <v>677</v>
      </c>
      <c r="F17" s="418" t="s">
        <v>165</v>
      </c>
      <c r="G17" s="418" t="s">
        <v>364</v>
      </c>
      <c r="H17" s="419"/>
      <c r="I17" s="419"/>
    </row>
    <row r="18" spans="1:9" s="96" customFormat="1" ht="27.75" customHeight="1">
      <c r="A18" s="957"/>
      <c r="B18" s="171" t="s">
        <v>106</v>
      </c>
      <c r="C18" s="479" t="s">
        <v>675</v>
      </c>
      <c r="D18" s="480" t="s">
        <v>676</v>
      </c>
      <c r="F18" s="420"/>
      <c r="G18" s="418" t="s">
        <v>365</v>
      </c>
      <c r="H18" s="419"/>
      <c r="I18" s="419"/>
    </row>
    <row r="19" spans="1:9" s="96" customFormat="1" ht="27.75" customHeight="1">
      <c r="A19" s="956"/>
      <c r="B19" s="172" t="s">
        <v>271</v>
      </c>
      <c r="C19" s="177"/>
      <c r="D19" s="178"/>
      <c r="F19" s="418" t="s">
        <v>165</v>
      </c>
      <c r="G19" s="418" t="s">
        <v>357</v>
      </c>
      <c r="H19" s="419"/>
      <c r="I19" s="419"/>
    </row>
    <row r="20" spans="1:9" s="96" customFormat="1" ht="27.75" customHeight="1">
      <c r="A20" s="955" t="s">
        <v>184</v>
      </c>
      <c r="B20" s="174" t="s">
        <v>185</v>
      </c>
      <c r="C20" s="481" t="s">
        <v>675</v>
      </c>
      <c r="D20" s="482" t="s">
        <v>676</v>
      </c>
      <c r="F20" s="420"/>
      <c r="G20" s="418" t="s">
        <v>356</v>
      </c>
      <c r="H20" s="419"/>
      <c r="I20" s="419"/>
    </row>
    <row r="21" spans="1:9" s="96" customFormat="1" ht="27.75" customHeight="1">
      <c r="A21" s="956"/>
      <c r="B21" s="172" t="s">
        <v>230</v>
      </c>
      <c r="C21" s="172"/>
      <c r="D21" s="173"/>
      <c r="F21" s="418" t="s">
        <v>165</v>
      </c>
      <c r="G21" s="418" t="s">
        <v>347</v>
      </c>
      <c r="H21" s="419"/>
      <c r="I21" s="419"/>
    </row>
    <row r="22" spans="1:9" s="96" customFormat="1" ht="27.75" customHeight="1">
      <c r="A22" s="109"/>
      <c r="B22" s="110"/>
      <c r="C22" s="111"/>
      <c r="D22" s="422" t="s">
        <v>1019</v>
      </c>
      <c r="F22" s="420"/>
    </row>
    <row r="23" spans="1:9" s="96" customFormat="1" ht="27.75" customHeight="1">
      <c r="A23" s="109"/>
      <c r="B23" s="110"/>
      <c r="C23" s="112"/>
      <c r="D23" s="112"/>
      <c r="F23" s="412" t="s">
        <v>598</v>
      </c>
      <c r="G23" s="412"/>
      <c r="H23" s="412"/>
      <c r="I23" s="412"/>
    </row>
    <row r="24" spans="1:9" s="96" customFormat="1" ht="27.75" customHeight="1">
      <c r="A24" s="111" t="s">
        <v>127</v>
      </c>
      <c r="B24" s="110" t="s">
        <v>678</v>
      </c>
      <c r="C24" s="110"/>
      <c r="D24" s="110"/>
      <c r="E24" s="110"/>
      <c r="F24" s="418" t="s">
        <v>596</v>
      </c>
      <c r="G24" s="421"/>
      <c r="H24" s="421"/>
      <c r="I24" s="421"/>
    </row>
    <row r="25" spans="1:9" s="96" customFormat="1" ht="27.75" customHeight="1">
      <c r="A25" s="111" t="s">
        <v>127</v>
      </c>
      <c r="B25" s="110" t="s">
        <v>272</v>
      </c>
      <c r="C25" s="110"/>
      <c r="D25" s="110"/>
      <c r="E25" s="110"/>
      <c r="F25" s="418" t="s">
        <v>597</v>
      </c>
      <c r="G25" s="421"/>
      <c r="H25" s="421"/>
      <c r="I25" s="421"/>
    </row>
    <row r="26" spans="1:9" s="96" customFormat="1" ht="27.75" customHeight="1">
      <c r="A26" s="111" t="s">
        <v>127</v>
      </c>
      <c r="B26" s="110" t="s">
        <v>399</v>
      </c>
      <c r="C26" s="110"/>
      <c r="D26" s="110"/>
      <c r="E26" s="110"/>
      <c r="F26" s="418" t="s">
        <v>599</v>
      </c>
    </row>
    <row r="27" spans="1:9" s="96" customFormat="1" ht="27.75" customHeight="1">
      <c r="B27" s="110" t="s">
        <v>359</v>
      </c>
      <c r="E27" s="110"/>
      <c r="F27" s="418" t="s">
        <v>600</v>
      </c>
    </row>
    <row r="28" spans="1:9" s="96" customFormat="1" ht="27.75" customHeight="1">
      <c r="A28" s="111" t="s">
        <v>127</v>
      </c>
      <c r="B28" s="110" t="s">
        <v>170</v>
      </c>
      <c r="C28" s="110"/>
      <c r="D28" s="110"/>
      <c r="F28" s="418" t="s">
        <v>601</v>
      </c>
    </row>
    <row r="29" spans="1:9" s="96" customFormat="1" ht="24.95" customHeight="1">
      <c r="F29" s="415" t="s">
        <v>603</v>
      </c>
    </row>
    <row r="30" spans="1:9" s="96" customFormat="1" ht="24.95" customHeight="1">
      <c r="F30" s="415" t="s">
        <v>602</v>
      </c>
    </row>
    <row r="31" spans="1:9" s="96" customFormat="1" ht="24.95" customHeight="1">
      <c r="F31" s="420"/>
    </row>
  </sheetData>
  <sheetProtection algorithmName="SHA-512" hashValue="L5bKwucNVG0YpbR1LzzI/o4vZm7wGho9GZXBszciGuFH0r1vSwbbYcFLqv2Ns8k25Z/SQr5dXaSTj6xZ5ciC8Q==" saltValue="u6tssweBGFb3Zwdlx4wyoA==" spinCount="100000" sheet="1" objects="1" scenarios="1"/>
  <mergeCells count="5">
    <mergeCell ref="A20:A21"/>
    <mergeCell ref="A17:A19"/>
    <mergeCell ref="A13:A16"/>
    <mergeCell ref="C13:C14"/>
    <mergeCell ref="D13:D14"/>
  </mergeCells>
  <phoneticPr fontId="3"/>
  <pageMargins left="0.59055118110236227" right="0.11811023622047245" top="0.39370078740157483" bottom="0.39370078740157483" header="0" footer="0.23622047244094491"/>
  <pageSetup paperSize="9" scale="70" orientation="landscape" r:id="rId1"/>
  <headerFooter alignWithMargins="0">
    <oddFooter>&amp;R&amp;"ＭＳ Ｐゴシック,太字"&amp;14山陰中央新報ＳＣ</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tabColor theme="3" tint="0.59999389629810485"/>
    <pageSetUpPr fitToPage="1"/>
  </sheetPr>
  <dimension ref="A1:Q50"/>
  <sheetViews>
    <sheetView showGridLines="0" showRowColHeaders="0" view="pageBreakPreview" zoomScale="70" zoomScaleNormal="60" zoomScaleSheetLayoutView="70" workbookViewId="0">
      <selection sqref="A1:H2"/>
    </sheetView>
  </sheetViews>
  <sheetFormatPr defaultRowHeight="18" customHeight="1"/>
  <cols>
    <col min="1" max="1" width="5.625" customWidth="1"/>
    <col min="3" max="3" width="8" customWidth="1"/>
    <col min="4" max="7" width="14.875" customWidth="1"/>
    <col min="8" max="8" width="16.875" customWidth="1"/>
    <col min="9" max="9" width="7.375" customWidth="1"/>
    <col min="10" max="10" width="17.125" customWidth="1"/>
    <col min="11" max="11" width="17.125" bestFit="1" customWidth="1"/>
    <col min="12" max="17" width="12.5" customWidth="1"/>
  </cols>
  <sheetData>
    <row r="1" spans="1:17" s="5" customFormat="1" ht="18" customHeight="1">
      <c r="A1" s="974" t="s">
        <v>53</v>
      </c>
      <c r="B1" s="974"/>
      <c r="C1" s="974"/>
      <c r="D1" s="974"/>
      <c r="E1" s="974"/>
      <c r="F1" s="974"/>
      <c r="G1" s="974"/>
      <c r="H1" s="974"/>
      <c r="J1" s="137"/>
      <c r="K1"/>
      <c r="L1"/>
      <c r="M1"/>
      <c r="N1"/>
      <c r="O1"/>
      <c r="P1"/>
      <c r="Q1"/>
    </row>
    <row r="2" spans="1:17" ht="18" customHeight="1">
      <c r="A2" s="974"/>
      <c r="B2" s="974"/>
      <c r="C2" s="974"/>
      <c r="D2" s="974"/>
      <c r="E2" s="974"/>
      <c r="F2" s="974"/>
      <c r="G2" s="974"/>
      <c r="H2" s="974"/>
      <c r="O2" s="11"/>
      <c r="P2" s="11"/>
      <c r="Q2" s="11"/>
    </row>
    <row r="3" spans="1:17" ht="18" customHeight="1">
      <c r="J3" s="144"/>
      <c r="K3" s="144"/>
      <c r="L3" s="144"/>
      <c r="M3" s="144"/>
      <c r="N3" s="144"/>
      <c r="O3" s="144"/>
      <c r="P3" s="144"/>
      <c r="Q3" s="144"/>
    </row>
    <row r="4" spans="1:17" ht="25.5" customHeight="1">
      <c r="A4" s="1012" t="s">
        <v>54</v>
      </c>
      <c r="B4" s="988"/>
      <c r="C4" s="988"/>
      <c r="D4" s="477" t="s">
        <v>664</v>
      </c>
      <c r="E4" s="477" t="s">
        <v>145</v>
      </c>
      <c r="F4" s="477" t="s">
        <v>146</v>
      </c>
      <c r="G4" s="477" t="s">
        <v>109</v>
      </c>
      <c r="H4" s="985" t="s">
        <v>55</v>
      </c>
      <c r="J4" s="144"/>
      <c r="K4" s="144"/>
      <c r="L4" s="144"/>
      <c r="M4" s="144"/>
      <c r="N4" s="144"/>
      <c r="O4" s="144"/>
      <c r="P4" s="144"/>
      <c r="Q4" s="144"/>
    </row>
    <row r="5" spans="1:17" ht="20.25" customHeight="1">
      <c r="A5" s="1013"/>
      <c r="B5" s="979"/>
      <c r="C5" s="979"/>
      <c r="D5" s="472" t="s">
        <v>665</v>
      </c>
      <c r="E5" s="472" t="s">
        <v>666</v>
      </c>
      <c r="F5" s="472" t="s">
        <v>667</v>
      </c>
      <c r="G5" s="472" t="s">
        <v>668</v>
      </c>
      <c r="H5" s="986"/>
      <c r="J5" s="984" t="s">
        <v>180</v>
      </c>
      <c r="K5" s="984"/>
      <c r="L5" s="984"/>
      <c r="M5" s="984"/>
      <c r="N5" s="984"/>
      <c r="O5" s="984"/>
      <c r="P5" s="984"/>
      <c r="Q5" s="984"/>
    </row>
    <row r="6" spans="1:17" ht="18" customHeight="1">
      <c r="A6" s="1014" t="s">
        <v>56</v>
      </c>
      <c r="B6" s="988" t="s">
        <v>57</v>
      </c>
      <c r="C6" s="988"/>
      <c r="D6" s="966" t="s">
        <v>1004</v>
      </c>
      <c r="E6" s="966" t="s">
        <v>110</v>
      </c>
      <c r="F6" s="966" t="s">
        <v>174</v>
      </c>
      <c r="G6" s="966" t="s">
        <v>175</v>
      </c>
      <c r="H6" s="980" t="s">
        <v>663</v>
      </c>
      <c r="J6" s="984"/>
      <c r="K6" s="984"/>
      <c r="L6" s="984"/>
      <c r="M6" s="984"/>
      <c r="N6" s="984"/>
      <c r="O6" s="984"/>
      <c r="P6" s="984"/>
      <c r="Q6" s="984"/>
    </row>
    <row r="7" spans="1:17" ht="18" customHeight="1">
      <c r="A7" s="1014"/>
      <c r="B7" s="975"/>
      <c r="C7" s="975"/>
      <c r="D7" s="977"/>
      <c r="E7" s="977"/>
      <c r="F7" s="977"/>
      <c r="G7" s="977"/>
      <c r="H7" s="980"/>
      <c r="J7" s="984" t="s">
        <v>181</v>
      </c>
      <c r="K7" s="984"/>
      <c r="L7" s="984"/>
      <c r="M7" s="984"/>
      <c r="N7" s="984"/>
      <c r="O7" s="984"/>
      <c r="P7" s="984"/>
      <c r="Q7" s="984"/>
    </row>
    <row r="8" spans="1:17" ht="18" customHeight="1">
      <c r="A8" s="1014"/>
      <c r="B8" s="987" t="s">
        <v>59</v>
      </c>
      <c r="C8" s="987"/>
      <c r="D8" s="977"/>
      <c r="E8" s="977"/>
      <c r="F8" s="977"/>
      <c r="G8" s="977"/>
      <c r="H8" s="980"/>
      <c r="J8" s="984"/>
      <c r="K8" s="984"/>
      <c r="L8" s="984"/>
      <c r="M8" s="984"/>
      <c r="N8" s="984"/>
      <c r="O8" s="984"/>
      <c r="P8" s="984"/>
      <c r="Q8" s="984"/>
    </row>
    <row r="9" spans="1:17" ht="18" customHeight="1">
      <c r="A9" s="1014"/>
      <c r="B9" s="975"/>
      <c r="C9" s="975"/>
      <c r="D9" s="977"/>
      <c r="E9" s="977"/>
      <c r="F9" s="977"/>
      <c r="G9" s="977"/>
      <c r="H9" s="980"/>
      <c r="J9" s="982" t="s">
        <v>1010</v>
      </c>
      <c r="K9" s="982"/>
      <c r="L9" s="982"/>
      <c r="M9" s="982"/>
      <c r="N9" s="982"/>
      <c r="O9" s="982"/>
      <c r="P9" s="982"/>
      <c r="Q9" s="982"/>
    </row>
    <row r="10" spans="1:17" ht="18" customHeight="1">
      <c r="A10" s="1014"/>
      <c r="B10" s="975" t="s">
        <v>58</v>
      </c>
      <c r="C10" s="975"/>
      <c r="D10" s="977"/>
      <c r="E10" s="977"/>
      <c r="F10" s="977"/>
      <c r="G10" s="977"/>
      <c r="H10" s="980"/>
      <c r="J10" s="982"/>
      <c r="K10" s="982"/>
      <c r="L10" s="982"/>
      <c r="M10" s="982"/>
      <c r="N10" s="982"/>
      <c r="O10" s="982"/>
      <c r="P10" s="982"/>
      <c r="Q10" s="982"/>
    </row>
    <row r="11" spans="1:17" ht="18" customHeight="1">
      <c r="A11" s="1014"/>
      <c r="B11" s="975"/>
      <c r="C11" s="975"/>
      <c r="D11" s="977"/>
      <c r="E11" s="977"/>
      <c r="F11" s="977"/>
      <c r="G11" s="977"/>
      <c r="H11" s="980"/>
      <c r="J11" s="983"/>
      <c r="K11" s="983"/>
      <c r="L11" s="983"/>
      <c r="M11" s="983"/>
      <c r="N11" s="983"/>
      <c r="O11" s="983"/>
      <c r="P11" s="983"/>
      <c r="Q11" s="983"/>
    </row>
    <row r="12" spans="1:17" ht="18" customHeight="1">
      <c r="A12" s="1014"/>
      <c r="B12" s="975" t="s">
        <v>60</v>
      </c>
      <c r="C12" s="975"/>
      <c r="D12" s="977"/>
      <c r="E12" s="977"/>
      <c r="F12" s="977"/>
      <c r="G12" s="977"/>
      <c r="H12" s="980"/>
      <c r="J12" s="1001" t="s">
        <v>1009</v>
      </c>
      <c r="K12" s="1001"/>
      <c r="L12" s="1001"/>
      <c r="M12" s="1001"/>
      <c r="N12" s="1001"/>
      <c r="O12" s="1001"/>
      <c r="P12" s="1001"/>
      <c r="Q12" s="1001"/>
    </row>
    <row r="13" spans="1:17" ht="18" customHeight="1">
      <c r="A13" s="1014"/>
      <c r="B13" s="975"/>
      <c r="C13" s="975"/>
      <c r="D13" s="977"/>
      <c r="E13" s="977"/>
      <c r="F13" s="977"/>
      <c r="G13" s="977"/>
      <c r="H13" s="980"/>
      <c r="J13" s="1001"/>
      <c r="K13" s="1001"/>
      <c r="L13" s="1001"/>
      <c r="M13" s="1001"/>
      <c r="N13" s="1001"/>
      <c r="O13" s="1001"/>
      <c r="P13" s="1001"/>
      <c r="Q13" s="1001"/>
    </row>
    <row r="14" spans="1:17" ht="18" customHeight="1">
      <c r="A14" s="1014"/>
      <c r="B14" s="975" t="s">
        <v>61</v>
      </c>
      <c r="C14" s="975"/>
      <c r="D14" s="977"/>
      <c r="E14" s="977"/>
      <c r="F14" s="977"/>
      <c r="G14" s="977"/>
      <c r="H14" s="980"/>
      <c r="J14" s="1001"/>
      <c r="K14" s="1001"/>
      <c r="L14" s="1001"/>
      <c r="M14" s="1001"/>
      <c r="N14" s="1001"/>
      <c r="O14" s="1001"/>
      <c r="P14" s="1001"/>
      <c r="Q14" s="1001"/>
    </row>
    <row r="15" spans="1:17" ht="18" customHeight="1">
      <c r="A15" s="1014"/>
      <c r="B15" s="975"/>
      <c r="C15" s="975"/>
      <c r="D15" s="977"/>
      <c r="E15" s="977"/>
      <c r="F15" s="977"/>
      <c r="G15" s="977"/>
      <c r="H15" s="980"/>
      <c r="J15" s="398"/>
      <c r="K15" s="398"/>
      <c r="L15" s="398"/>
      <c r="M15" s="398"/>
      <c r="N15" s="398"/>
      <c r="O15" s="398"/>
      <c r="P15" s="398"/>
      <c r="Q15" s="398"/>
    </row>
    <row r="16" spans="1:17" ht="18" customHeight="1">
      <c r="A16" s="1014"/>
      <c r="B16" s="975" t="s">
        <v>62</v>
      </c>
      <c r="C16" s="975"/>
      <c r="D16" s="977"/>
      <c r="E16" s="977"/>
      <c r="F16" s="977"/>
      <c r="G16" s="977"/>
      <c r="H16" s="980"/>
      <c r="J16" s="398"/>
      <c r="K16" s="398"/>
      <c r="L16" s="398"/>
      <c r="M16" s="398"/>
      <c r="N16" s="398"/>
      <c r="O16" s="398"/>
      <c r="P16" s="398"/>
      <c r="Q16" s="398"/>
    </row>
    <row r="17" spans="1:17" ht="18" customHeight="1">
      <c r="A17" s="1014"/>
      <c r="B17" s="975"/>
      <c r="C17" s="975"/>
      <c r="D17" s="978"/>
      <c r="E17" s="978"/>
      <c r="F17" s="978"/>
      <c r="G17" s="977"/>
      <c r="H17" s="980"/>
      <c r="J17" s="974" t="s">
        <v>171</v>
      </c>
      <c r="K17" s="974"/>
      <c r="L17" s="974"/>
      <c r="M17" s="974"/>
      <c r="N17" s="974"/>
      <c r="O17" s="974"/>
      <c r="P17" s="974"/>
      <c r="Q17" s="974"/>
    </row>
    <row r="18" spans="1:17" ht="18" customHeight="1">
      <c r="A18" s="1014"/>
      <c r="B18" s="975" t="s">
        <v>63</v>
      </c>
      <c r="C18" s="975"/>
      <c r="D18" s="976" t="s">
        <v>1022</v>
      </c>
      <c r="E18" s="976" t="s">
        <v>1023</v>
      </c>
      <c r="F18" s="976" t="s">
        <v>173</v>
      </c>
      <c r="G18" s="977"/>
      <c r="H18" s="980"/>
      <c r="J18" s="974"/>
      <c r="K18" s="974"/>
      <c r="L18" s="974"/>
      <c r="M18" s="974"/>
      <c r="N18" s="974"/>
      <c r="O18" s="974"/>
      <c r="P18" s="974"/>
      <c r="Q18" s="974"/>
    </row>
    <row r="19" spans="1:17" ht="22.5" customHeight="1">
      <c r="A19" s="1014"/>
      <c r="B19" s="975"/>
      <c r="C19" s="975"/>
      <c r="D19" s="978"/>
      <c r="E19" s="978"/>
      <c r="F19" s="978"/>
      <c r="G19" s="978"/>
      <c r="H19" s="981"/>
      <c r="J19" s="93"/>
      <c r="K19" s="93"/>
      <c r="L19" s="93"/>
      <c r="M19" s="93"/>
      <c r="N19" s="93"/>
      <c r="O19" s="93"/>
      <c r="P19" s="93"/>
      <c r="Q19" s="93"/>
    </row>
    <row r="20" spans="1:17" ht="18" customHeight="1">
      <c r="A20" s="1014"/>
      <c r="B20" s="975" t="s">
        <v>64</v>
      </c>
      <c r="C20" s="975"/>
      <c r="D20" s="976" t="s">
        <v>1004</v>
      </c>
      <c r="E20" s="976" t="s">
        <v>110</v>
      </c>
      <c r="F20" s="976" t="s">
        <v>174</v>
      </c>
      <c r="G20" s="976" t="s">
        <v>176</v>
      </c>
      <c r="H20" s="1016" t="s">
        <v>182</v>
      </c>
      <c r="J20" s="137" t="s">
        <v>178</v>
      </c>
      <c r="K20" s="137"/>
      <c r="L20" s="137"/>
      <c r="M20" s="137"/>
      <c r="N20" s="137"/>
      <c r="O20" s="137"/>
      <c r="P20" s="137"/>
      <c r="Q20" s="137"/>
    </row>
    <row r="21" spans="1:17" ht="18" customHeight="1">
      <c r="A21" s="1014"/>
      <c r="B21" s="975"/>
      <c r="C21" s="975"/>
      <c r="D21" s="977"/>
      <c r="E21" s="977"/>
      <c r="F21" s="977"/>
      <c r="G21" s="978"/>
      <c r="H21" s="980"/>
      <c r="J21" s="137"/>
      <c r="K21" s="137"/>
      <c r="L21" s="137"/>
      <c r="M21" s="137"/>
      <c r="N21" s="137"/>
      <c r="O21" s="137"/>
      <c r="P21" s="137"/>
      <c r="Q21" s="137"/>
    </row>
    <row r="22" spans="1:17" ht="18" customHeight="1">
      <c r="A22" s="1014"/>
      <c r="B22" s="975" t="s">
        <v>69</v>
      </c>
      <c r="C22" s="975"/>
      <c r="D22" s="977"/>
      <c r="E22" s="977"/>
      <c r="F22" s="977"/>
      <c r="G22" s="976" t="s">
        <v>177</v>
      </c>
      <c r="H22" s="980"/>
      <c r="J22" s="137" t="s">
        <v>1006</v>
      </c>
      <c r="K22" s="137"/>
      <c r="L22" s="137"/>
      <c r="M22" s="137"/>
      <c r="N22" s="137"/>
      <c r="O22" s="137"/>
      <c r="P22" s="137"/>
      <c r="Q22" s="137"/>
    </row>
    <row r="23" spans="1:17" ht="18" customHeight="1">
      <c r="A23" s="1014"/>
      <c r="B23" s="975"/>
      <c r="C23" s="975"/>
      <c r="D23" s="977"/>
      <c r="E23" s="977"/>
      <c r="F23" s="977"/>
      <c r="G23" s="977"/>
      <c r="H23" s="980"/>
      <c r="J23" s="137"/>
      <c r="K23" s="137" t="s">
        <v>243</v>
      </c>
      <c r="L23" s="192" t="s">
        <v>247</v>
      </c>
      <c r="M23" s="137"/>
      <c r="N23" s="137"/>
      <c r="O23" s="137"/>
      <c r="P23" s="137"/>
      <c r="Q23" s="19"/>
    </row>
    <row r="24" spans="1:17" ht="18" customHeight="1">
      <c r="A24" s="1014"/>
      <c r="B24" s="975" t="s">
        <v>66</v>
      </c>
      <c r="C24" s="975"/>
      <c r="D24" s="977"/>
      <c r="E24" s="977"/>
      <c r="F24" s="977"/>
      <c r="G24" s="977"/>
      <c r="H24" s="980"/>
      <c r="J24" s="137"/>
      <c r="K24" s="137" t="s">
        <v>244</v>
      </c>
      <c r="L24" s="192" t="s">
        <v>248</v>
      </c>
      <c r="M24" s="137"/>
      <c r="N24" s="137"/>
      <c r="O24" s="137"/>
      <c r="P24" s="137"/>
      <c r="Q24" s="19"/>
    </row>
    <row r="25" spans="1:17" ht="18" customHeight="1">
      <c r="A25" s="1014"/>
      <c r="B25" s="975"/>
      <c r="C25" s="975"/>
      <c r="D25" s="977"/>
      <c r="E25" s="977"/>
      <c r="F25" s="977"/>
      <c r="G25" s="977"/>
      <c r="H25" s="980"/>
      <c r="J25" s="137"/>
      <c r="K25" s="137" t="s">
        <v>245</v>
      </c>
      <c r="L25" s="192" t="s">
        <v>249</v>
      </c>
      <c r="M25" s="137"/>
      <c r="N25" s="137"/>
      <c r="O25" s="137"/>
      <c r="P25" s="137"/>
      <c r="Q25" s="19"/>
    </row>
    <row r="26" spans="1:17" ht="18" customHeight="1">
      <c r="A26" s="1014"/>
      <c r="B26" s="975" t="s">
        <v>65</v>
      </c>
      <c r="C26" s="975"/>
      <c r="D26" s="977"/>
      <c r="E26" s="977"/>
      <c r="F26" s="977"/>
      <c r="G26" s="977"/>
      <c r="H26" s="980"/>
      <c r="J26" s="137"/>
      <c r="K26" s="137" t="s">
        <v>246</v>
      </c>
      <c r="L26" s="192" t="s">
        <v>179</v>
      </c>
      <c r="M26" s="137"/>
      <c r="N26" s="137"/>
      <c r="O26" s="137"/>
      <c r="P26" s="137"/>
      <c r="Q26" s="19"/>
    </row>
    <row r="27" spans="1:17" ht="18" customHeight="1">
      <c r="A27" s="1014"/>
      <c r="B27" s="975"/>
      <c r="C27" s="975"/>
      <c r="D27" s="977"/>
      <c r="E27" s="977"/>
      <c r="F27" s="977"/>
      <c r="G27" s="977"/>
      <c r="H27" s="980"/>
      <c r="J27" s="137"/>
      <c r="K27" s="137"/>
      <c r="L27" s="192"/>
      <c r="M27" s="137"/>
      <c r="N27" s="137"/>
      <c r="O27" s="137"/>
      <c r="P27" s="137"/>
      <c r="Q27" s="19"/>
    </row>
    <row r="28" spans="1:17" ht="18" customHeight="1">
      <c r="A28" s="1014"/>
      <c r="B28" s="975" t="s">
        <v>67</v>
      </c>
      <c r="C28" s="975"/>
      <c r="D28" s="977"/>
      <c r="E28" s="977"/>
      <c r="F28" s="977"/>
      <c r="G28" s="977"/>
      <c r="H28" s="980"/>
      <c r="J28" s="137" t="s">
        <v>1007</v>
      </c>
      <c r="K28" s="137"/>
      <c r="L28" s="137"/>
      <c r="M28" s="137"/>
      <c r="N28" s="137"/>
      <c r="O28" s="137"/>
      <c r="P28" s="137"/>
      <c r="Q28" s="137"/>
    </row>
    <row r="29" spans="1:17" ht="18" customHeight="1">
      <c r="A29" s="1014"/>
      <c r="B29" s="975"/>
      <c r="C29" s="975"/>
      <c r="D29" s="977"/>
      <c r="E29" s="977"/>
      <c r="F29" s="977"/>
      <c r="G29" s="977"/>
      <c r="H29" s="980"/>
      <c r="K29" s="137"/>
      <c r="L29" s="137"/>
      <c r="M29" s="137"/>
      <c r="N29" s="137"/>
      <c r="O29" s="137"/>
      <c r="P29" s="137"/>
      <c r="Q29" s="19"/>
    </row>
    <row r="30" spans="1:17" ht="18" customHeight="1">
      <c r="A30" s="1014"/>
      <c r="B30" s="975" t="s">
        <v>68</v>
      </c>
      <c r="C30" s="975"/>
      <c r="D30" s="977"/>
      <c r="E30" s="977"/>
      <c r="F30" s="977"/>
      <c r="G30" s="977"/>
      <c r="H30" s="980"/>
      <c r="J30" s="137" t="s">
        <v>1008</v>
      </c>
      <c r="K30" s="137"/>
      <c r="L30" s="192"/>
      <c r="M30" s="137"/>
      <c r="N30" s="137"/>
      <c r="O30" s="137"/>
      <c r="P30" s="137"/>
      <c r="Q30" s="19"/>
    </row>
    <row r="31" spans="1:17" ht="18" customHeight="1">
      <c r="A31" s="1015"/>
      <c r="B31" s="979"/>
      <c r="C31" s="979"/>
      <c r="D31" s="967"/>
      <c r="E31" s="967"/>
      <c r="F31" s="967"/>
      <c r="G31" s="967"/>
      <c r="H31" s="1017"/>
      <c r="J31" s="137"/>
      <c r="K31" s="137"/>
      <c r="L31" s="192"/>
      <c r="M31" s="137"/>
      <c r="N31" s="137"/>
      <c r="O31" s="137"/>
      <c r="P31" s="137"/>
      <c r="Q31" s="19"/>
    </row>
    <row r="32" spans="1:17" ht="18" customHeight="1">
      <c r="A32" s="968" t="s">
        <v>70</v>
      </c>
      <c r="B32" s="969"/>
      <c r="C32" s="970"/>
      <c r="D32" s="966" t="s">
        <v>233</v>
      </c>
      <c r="E32" s="966" t="s">
        <v>231</v>
      </c>
      <c r="F32" s="966" t="s">
        <v>232</v>
      </c>
      <c r="G32" s="966" t="s">
        <v>235</v>
      </c>
      <c r="H32" s="473"/>
      <c r="K32" s="137"/>
      <c r="L32" s="137"/>
      <c r="M32" s="137"/>
      <c r="N32" s="137"/>
      <c r="O32" s="137"/>
      <c r="P32" s="137"/>
      <c r="Q32" s="137"/>
    </row>
    <row r="33" spans="1:17" ht="18" customHeight="1">
      <c r="A33" s="971"/>
      <c r="B33" s="972"/>
      <c r="C33" s="973"/>
      <c r="D33" s="967"/>
      <c r="E33" s="967"/>
      <c r="F33" s="967"/>
      <c r="G33" s="967"/>
      <c r="H33" s="474"/>
      <c r="J33" s="144"/>
      <c r="K33" s="144"/>
      <c r="L33" s="144"/>
      <c r="M33" s="144"/>
      <c r="N33" s="144"/>
      <c r="O33" s="144"/>
      <c r="P33" s="144"/>
      <c r="Q33" s="144"/>
    </row>
    <row r="34" spans="1:17" ht="18" customHeight="1">
      <c r="A34" s="968" t="s">
        <v>71</v>
      </c>
      <c r="B34" s="969"/>
      <c r="C34" s="970"/>
      <c r="D34" s="966" t="s">
        <v>1004</v>
      </c>
      <c r="E34" s="966" t="s">
        <v>110</v>
      </c>
      <c r="F34" s="966" t="s">
        <v>173</v>
      </c>
      <c r="G34" s="966" t="s">
        <v>234</v>
      </c>
      <c r="H34" s="475"/>
      <c r="J34" s="974" t="s">
        <v>113</v>
      </c>
      <c r="K34" s="974"/>
      <c r="L34" s="974"/>
      <c r="M34" s="974"/>
      <c r="N34" s="974"/>
      <c r="O34" s="974"/>
      <c r="P34" s="974"/>
      <c r="Q34" s="974"/>
    </row>
    <row r="35" spans="1:17" ht="18" customHeight="1">
      <c r="A35" s="971"/>
      <c r="B35" s="972"/>
      <c r="C35" s="973"/>
      <c r="D35" s="967"/>
      <c r="E35" s="967"/>
      <c r="F35" s="967"/>
      <c r="G35" s="967"/>
      <c r="H35" s="476"/>
      <c r="J35" s="974"/>
      <c r="K35" s="974"/>
      <c r="L35" s="974"/>
      <c r="M35" s="974"/>
      <c r="N35" s="974"/>
      <c r="O35" s="974"/>
      <c r="P35" s="974"/>
      <c r="Q35" s="974"/>
    </row>
    <row r="36" spans="1:17" ht="18" customHeight="1">
      <c r="A36" s="968" t="s">
        <v>72</v>
      </c>
      <c r="B36" s="969"/>
      <c r="C36" s="970"/>
      <c r="D36" s="966" t="s">
        <v>1004</v>
      </c>
      <c r="E36" s="966" t="s">
        <v>110</v>
      </c>
      <c r="F36" s="966" t="s">
        <v>1032</v>
      </c>
      <c r="G36" s="966" t="s">
        <v>1033</v>
      </c>
      <c r="H36" s="475"/>
      <c r="J36" s="93"/>
      <c r="K36" s="93"/>
      <c r="L36" s="93"/>
      <c r="M36" s="93"/>
      <c r="N36" s="93"/>
      <c r="O36" s="93"/>
      <c r="P36" s="93"/>
      <c r="Q36" s="93"/>
    </row>
    <row r="37" spans="1:17" ht="18" customHeight="1">
      <c r="A37" s="971"/>
      <c r="B37" s="972"/>
      <c r="C37" s="973"/>
      <c r="D37" s="967"/>
      <c r="E37" s="967"/>
      <c r="F37" s="967"/>
      <c r="G37" s="967"/>
      <c r="H37" s="476"/>
      <c r="J37" s="93" t="s">
        <v>268</v>
      </c>
      <c r="K37" s="93"/>
      <c r="L37" s="93"/>
      <c r="M37" s="93"/>
      <c r="N37" s="93"/>
      <c r="O37" s="93"/>
      <c r="P37" s="93"/>
      <c r="Q37" s="93"/>
    </row>
    <row r="38" spans="1:17" ht="18" customHeight="1">
      <c r="A38" s="87"/>
      <c r="B38" s="87"/>
      <c r="C38" s="88"/>
      <c r="D38" s="90"/>
      <c r="E38" s="90"/>
      <c r="F38" s="90"/>
      <c r="G38" s="90"/>
      <c r="H38" s="91" t="s">
        <v>1031</v>
      </c>
      <c r="J38" s="93" t="s">
        <v>266</v>
      </c>
      <c r="K38" s="93"/>
      <c r="L38" s="93"/>
      <c r="M38" s="93"/>
      <c r="N38" s="93"/>
      <c r="O38" s="93"/>
      <c r="P38" s="93"/>
      <c r="Q38" s="93"/>
    </row>
    <row r="39" spans="1:17" ht="18" customHeight="1">
      <c r="A39" s="87"/>
      <c r="B39" s="87"/>
      <c r="C39" s="88"/>
      <c r="D39" s="90"/>
      <c r="E39" s="90"/>
      <c r="F39" s="90"/>
      <c r="G39" s="90"/>
      <c r="H39" s="91"/>
      <c r="J39" s="93"/>
      <c r="K39" s="93"/>
      <c r="L39" s="93"/>
      <c r="M39" s="93"/>
      <c r="N39" s="93"/>
      <c r="O39" s="93"/>
      <c r="P39" s="93"/>
      <c r="Q39" s="93"/>
    </row>
    <row r="40" spans="1:17" ht="18" customHeight="1">
      <c r="A40" s="113" t="s">
        <v>127</v>
      </c>
      <c r="B40" s="96" t="s">
        <v>1034</v>
      </c>
      <c r="C40" s="819"/>
      <c r="D40" s="89"/>
      <c r="E40" s="90"/>
      <c r="F40" s="90"/>
      <c r="G40" s="90"/>
      <c r="H40" s="90"/>
      <c r="J40" s="93"/>
      <c r="K40" s="93"/>
      <c r="L40" s="989" t="s">
        <v>343</v>
      </c>
      <c r="M40" s="990"/>
      <c r="N40" s="990"/>
      <c r="O40" s="991"/>
      <c r="P40" s="989" t="s">
        <v>344</v>
      </c>
      <c r="Q40" s="991"/>
    </row>
    <row r="41" spans="1:17" ht="18" customHeight="1">
      <c r="A41" s="113" t="s">
        <v>127</v>
      </c>
      <c r="B41" s="93" t="s">
        <v>642</v>
      </c>
      <c r="C41" s="819"/>
      <c r="D41" s="89"/>
      <c r="E41" s="90"/>
      <c r="F41" s="90"/>
      <c r="G41" s="90"/>
      <c r="H41" s="90"/>
      <c r="J41" s="93"/>
      <c r="K41" s="93"/>
      <c r="L41" s="992"/>
      <c r="M41" s="993"/>
      <c r="N41" s="993"/>
      <c r="O41" s="994"/>
      <c r="P41" s="992"/>
      <c r="Q41" s="994"/>
    </row>
    <row r="42" spans="1:17" ht="18" customHeight="1">
      <c r="A42" s="113" t="s">
        <v>127</v>
      </c>
      <c r="B42" s="93" t="s">
        <v>643</v>
      </c>
      <c r="C42" s="819"/>
      <c r="D42" s="89"/>
      <c r="E42" s="90"/>
      <c r="F42" s="90"/>
      <c r="G42" s="90"/>
      <c r="H42" s="90"/>
      <c r="J42" s="964" t="s">
        <v>84</v>
      </c>
      <c r="K42" s="997" t="s">
        <v>172</v>
      </c>
      <c r="L42" s="1002" t="s">
        <v>144</v>
      </c>
      <c r="M42" s="1006" t="s">
        <v>145</v>
      </c>
      <c r="N42" s="1006" t="s">
        <v>146</v>
      </c>
      <c r="O42" s="995" t="s">
        <v>109</v>
      </c>
      <c r="P42" s="1002" t="s">
        <v>147</v>
      </c>
      <c r="Q42" s="995" t="s">
        <v>148</v>
      </c>
    </row>
    <row r="43" spans="1:17" ht="18" customHeight="1">
      <c r="A43" s="113" t="s">
        <v>127</v>
      </c>
      <c r="B43" s="93" t="s">
        <v>644</v>
      </c>
      <c r="C43" s="819"/>
      <c r="D43" s="89"/>
      <c r="E43" s="90"/>
      <c r="F43" s="90"/>
      <c r="G43" s="90"/>
      <c r="H43" s="90"/>
      <c r="J43" s="965"/>
      <c r="K43" s="998"/>
      <c r="L43" s="1003"/>
      <c r="M43" s="1007"/>
      <c r="N43" s="1007"/>
      <c r="O43" s="996"/>
      <c r="P43" s="1003"/>
      <c r="Q43" s="996"/>
    </row>
    <row r="44" spans="1:17" ht="18" customHeight="1">
      <c r="A44" s="113" t="s">
        <v>127</v>
      </c>
      <c r="B44" s="93" t="s">
        <v>269</v>
      </c>
      <c r="C44" s="11"/>
      <c r="D44" s="11"/>
      <c r="E44" s="11"/>
      <c r="F44" s="11"/>
      <c r="G44" s="11"/>
      <c r="H44" s="11"/>
      <c r="J44" s="962" t="s">
        <v>107</v>
      </c>
      <c r="K44" s="999" t="s">
        <v>108</v>
      </c>
      <c r="L44" s="1008" t="s">
        <v>1013</v>
      </c>
      <c r="M44" s="1010" t="s">
        <v>1014</v>
      </c>
      <c r="N44" s="1010" t="s">
        <v>111</v>
      </c>
      <c r="O44" s="1004" t="s">
        <v>112</v>
      </c>
      <c r="P44" s="1008" t="s">
        <v>1015</v>
      </c>
      <c r="Q44" s="1004" t="s">
        <v>1016</v>
      </c>
    </row>
    <row r="45" spans="1:17" ht="18" customHeight="1">
      <c r="A45" s="113"/>
      <c r="B45" s="93" t="s">
        <v>266</v>
      </c>
      <c r="C45" s="137"/>
      <c r="D45" s="137"/>
      <c r="E45" s="137"/>
      <c r="F45" s="137"/>
      <c r="G45" s="137"/>
      <c r="H45" s="93"/>
      <c r="J45" s="963"/>
      <c r="K45" s="1000"/>
      <c r="L45" s="1009"/>
      <c r="M45" s="1011"/>
      <c r="N45" s="1011"/>
      <c r="O45" s="1005"/>
      <c r="P45" s="1009"/>
      <c r="Q45" s="1005"/>
    </row>
    <row r="46" spans="1:17" ht="18" customHeight="1">
      <c r="A46" s="113"/>
      <c r="B46" s="93"/>
      <c r="C46" s="137"/>
      <c r="D46" s="137"/>
      <c r="E46" s="137"/>
      <c r="F46" s="137"/>
      <c r="G46" s="137"/>
      <c r="H46" s="93"/>
      <c r="J46" s="93"/>
      <c r="K46" s="93"/>
      <c r="L46" s="93"/>
      <c r="M46" s="93"/>
      <c r="N46" s="93"/>
      <c r="O46" s="92"/>
      <c r="Q46" s="113" t="s">
        <v>267</v>
      </c>
    </row>
    <row r="47" spans="1:17" ht="18" customHeight="1">
      <c r="A47" s="113"/>
      <c r="B47" s="93"/>
      <c r="C47" s="93"/>
      <c r="D47" s="93"/>
      <c r="E47" s="93"/>
      <c r="F47" s="93"/>
      <c r="G47" s="93"/>
      <c r="H47" s="93"/>
      <c r="K47" s="92"/>
      <c r="L47" s="92"/>
      <c r="M47" s="92"/>
      <c r="N47" s="92"/>
      <c r="O47" s="92"/>
      <c r="P47" s="114"/>
      <c r="Q47" s="92"/>
    </row>
    <row r="48" spans="1:17" ht="17.25">
      <c r="A48" s="113"/>
      <c r="B48" s="93"/>
      <c r="C48" s="93"/>
      <c r="D48" s="93"/>
      <c r="E48" s="93"/>
      <c r="F48" s="93"/>
      <c r="G48" s="93"/>
      <c r="H48" s="93"/>
    </row>
    <row r="49" spans="4:17" ht="17.25">
      <c r="D49" s="93"/>
      <c r="E49" s="93"/>
      <c r="F49" s="93"/>
      <c r="G49" s="93"/>
      <c r="H49" s="137"/>
    </row>
    <row r="50" spans="4:17" ht="18" customHeight="1">
      <c r="J50" s="144"/>
      <c r="K50" s="144"/>
      <c r="L50" s="144"/>
      <c r="M50" s="144"/>
      <c r="N50" s="144"/>
      <c r="O50" s="144"/>
      <c r="P50" s="144"/>
      <c r="Q50" s="144"/>
    </row>
  </sheetData>
  <sheetProtection algorithmName="SHA-512" hashValue="DizqNC/bc53uK7VVSiLfYEwgEq6RakPK+0Sg/as2e+AfBHw4jnb4Kn3wT9K0rP95gB/7NBAywKUjc0yMbrxAqQ==" saltValue="BPcA2JrmflzF76SN2j428w==" spinCount="100000" sheet="1" objects="1" scenarios="1"/>
  <mergeCells count="70">
    <mergeCell ref="A1:H2"/>
    <mergeCell ref="F6:F17"/>
    <mergeCell ref="B16:C17"/>
    <mergeCell ref="A4:C5"/>
    <mergeCell ref="A6:A31"/>
    <mergeCell ref="B18:C19"/>
    <mergeCell ref="H20:H31"/>
    <mergeCell ref="D20:D31"/>
    <mergeCell ref="P40:Q41"/>
    <mergeCell ref="K42:K43"/>
    <mergeCell ref="J34:Q35"/>
    <mergeCell ref="K44:K45"/>
    <mergeCell ref="J12:Q14"/>
    <mergeCell ref="P42:P43"/>
    <mergeCell ref="Q44:Q45"/>
    <mergeCell ref="O44:O45"/>
    <mergeCell ref="M42:M43"/>
    <mergeCell ref="Q42:Q43"/>
    <mergeCell ref="L44:L45"/>
    <mergeCell ref="P44:P45"/>
    <mergeCell ref="M44:M45"/>
    <mergeCell ref="N44:N45"/>
    <mergeCell ref="N42:N43"/>
    <mergeCell ref="L42:L43"/>
    <mergeCell ref="L40:O41"/>
    <mergeCell ref="O42:O43"/>
    <mergeCell ref="G32:G33"/>
    <mergeCell ref="B24:C25"/>
    <mergeCell ref="B28:C29"/>
    <mergeCell ref="A32:C33"/>
    <mergeCell ref="B26:C27"/>
    <mergeCell ref="D32:D33"/>
    <mergeCell ref="F32:F33"/>
    <mergeCell ref="G36:G37"/>
    <mergeCell ref="F36:F37"/>
    <mergeCell ref="D36:D37"/>
    <mergeCell ref="D34:D35"/>
    <mergeCell ref="E34:E35"/>
    <mergeCell ref="G34:G35"/>
    <mergeCell ref="G22:G31"/>
    <mergeCell ref="J9:Q11"/>
    <mergeCell ref="J5:Q6"/>
    <mergeCell ref="J7:Q8"/>
    <mergeCell ref="H4:H5"/>
    <mergeCell ref="B10:C11"/>
    <mergeCell ref="B8:C9"/>
    <mergeCell ref="B6:C7"/>
    <mergeCell ref="J17:Q18"/>
    <mergeCell ref="B20:C21"/>
    <mergeCell ref="B22:C23"/>
    <mergeCell ref="F20:F31"/>
    <mergeCell ref="F18:F19"/>
    <mergeCell ref="B30:C31"/>
    <mergeCell ref="H6:H19"/>
    <mergeCell ref="B12:C13"/>
    <mergeCell ref="B14:C15"/>
    <mergeCell ref="E6:E17"/>
    <mergeCell ref="E18:E19"/>
    <mergeCell ref="E20:E31"/>
    <mergeCell ref="D6:D17"/>
    <mergeCell ref="G6:G19"/>
    <mergeCell ref="D18:D19"/>
    <mergeCell ref="G20:G21"/>
    <mergeCell ref="J44:J45"/>
    <mergeCell ref="J42:J43"/>
    <mergeCell ref="E32:E33"/>
    <mergeCell ref="A36:C37"/>
    <mergeCell ref="F34:F35"/>
    <mergeCell ref="E36:E37"/>
    <mergeCell ref="A34:C35"/>
  </mergeCells>
  <phoneticPr fontId="3"/>
  <pageMargins left="0.59055118110236227" right="0.11811023622047245" top="0.39370078740157483" bottom="0.39370078740157483" header="0" footer="0.23622047244094491"/>
  <pageSetup paperSize="9" scale="65" orientation="landscape" r:id="rId1"/>
  <headerFooter alignWithMargins="0">
    <oddFooter>&amp;R&amp;"ＭＳ Ｐゴシック,太字"&amp;14山陰中央新報ＳＣ</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tabColor theme="5" tint="0.39997558519241921"/>
    <pageSetUpPr fitToPage="1"/>
  </sheetPr>
  <dimension ref="A1:T39"/>
  <sheetViews>
    <sheetView showGridLines="0" showZeros="0" tabSelected="1" zoomScale="85" zoomScaleNormal="85" zoomScaleSheetLayoutView="85" workbookViewId="0">
      <pane ySplit="1" topLeftCell="A2" activePane="bottomLeft" state="frozen"/>
      <selection activeCell="A46" sqref="A46"/>
      <selection pane="bottomLeft" activeCell="A2" sqref="A2:B2"/>
    </sheetView>
  </sheetViews>
  <sheetFormatPr defaultRowHeight="18" customHeight="1"/>
  <cols>
    <col min="1" max="1" width="16.625" customWidth="1"/>
    <col min="2" max="9" width="9.375" customWidth="1"/>
    <col min="10" max="10" width="3.375" customWidth="1"/>
    <col min="11" max="16" width="9.5" customWidth="1"/>
    <col min="17" max="17" width="5.875" customWidth="1"/>
    <col min="18" max="18" width="2.25" customWidth="1"/>
    <col min="19" max="19" width="4.875" style="60" customWidth="1"/>
    <col min="20" max="20" width="3.125" style="169" customWidth="1"/>
  </cols>
  <sheetData>
    <row r="1" spans="1:20" ht="18" customHeight="1">
      <c r="A1" s="400" t="s">
        <v>313</v>
      </c>
      <c r="B1" s="401" t="s">
        <v>132</v>
      </c>
      <c r="C1" s="401" t="s">
        <v>314</v>
      </c>
      <c r="D1" s="402" t="s">
        <v>315</v>
      </c>
      <c r="E1" s="402" t="s">
        <v>316</v>
      </c>
      <c r="F1" s="441" t="s">
        <v>381</v>
      </c>
      <c r="G1" s="441"/>
      <c r="H1" s="844">
        <v>46054</v>
      </c>
      <c r="I1" s="839">
        <v>46113</v>
      </c>
      <c r="J1" s="840">
        <v>3</v>
      </c>
      <c r="K1" s="444" t="s">
        <v>1092</v>
      </c>
      <c r="L1" s="403"/>
      <c r="M1" s="403"/>
      <c r="N1" s="403"/>
      <c r="O1" s="403"/>
      <c r="P1" s="403"/>
      <c r="Q1" s="403"/>
      <c r="R1" s="404"/>
      <c r="S1" s="405"/>
    </row>
    <row r="2" spans="1:20" ht="18" customHeight="1">
      <c r="A2" s="921" t="s">
        <v>625</v>
      </c>
      <c r="B2" s="921"/>
      <c r="D2" s="127"/>
      <c r="I2" s="397" t="str">
        <f>TEXT(改定日,"yyyy年m月")&amp;"改定 (適用期間 "&amp;TEXT(適用開始,"yyyy年m月")&amp;"～"&amp;TEXT(EOMONTH(改定日,5),"yyyy年m月")&amp;") ("&amp;版&amp;")"</f>
        <v>2026年2月改定 (適用期間 2026年4月～2026年7月) (3)</v>
      </c>
      <c r="K2" s="445" t="s">
        <v>1093</v>
      </c>
    </row>
    <row r="3" spans="1:20" ht="9.75" customHeight="1" thickBot="1">
      <c r="I3" s="397"/>
      <c r="S3"/>
    </row>
    <row r="4" spans="1:20" ht="27" customHeight="1" thickTop="1" thickBot="1">
      <c r="A4" s="456" t="s">
        <v>128</v>
      </c>
      <c r="B4" s="922">
        <v>0</v>
      </c>
      <c r="C4" s="923"/>
      <c r="D4" s="455" t="s">
        <v>87</v>
      </c>
      <c r="E4" s="906"/>
      <c r="F4" s="924"/>
      <c r="G4" s="454" t="s">
        <v>129</v>
      </c>
      <c r="H4" s="906"/>
      <c r="I4" s="907"/>
      <c r="K4" s="862" t="s">
        <v>1050</v>
      </c>
      <c r="L4" s="863"/>
      <c r="M4" s="863"/>
      <c r="N4" s="863"/>
      <c r="O4" s="863"/>
      <c r="P4" s="863"/>
      <c r="Q4" s="864"/>
      <c r="S4"/>
    </row>
    <row r="5" spans="1:20" ht="18" customHeight="1" thickTop="1" thickBot="1">
      <c r="A5" s="126"/>
      <c r="B5" s="126"/>
      <c r="C5" s="126"/>
      <c r="D5" s="94"/>
      <c r="E5" s="94"/>
      <c r="F5" s="94"/>
      <c r="G5" s="94"/>
      <c r="H5" s="94"/>
      <c r="I5" s="838" t="str">
        <f ca="1">IF(MAX(TODAY(),折込日)&gt;EOMONTH(改定日,5),"※この部数表の適用期間を過ぎています。新しい部数表をダウンロードしてください。","")</f>
        <v/>
      </c>
      <c r="K5" s="865"/>
      <c r="L5" s="866"/>
      <c r="M5" s="866"/>
      <c r="N5" s="866"/>
      <c r="O5" s="866"/>
      <c r="P5" s="866"/>
      <c r="Q5" s="867"/>
      <c r="S5" s="199"/>
    </row>
    <row r="6" spans="1:20" ht="18" customHeight="1" thickTop="1">
      <c r="A6" s="885" t="s">
        <v>199</v>
      </c>
      <c r="B6" s="888"/>
      <c r="C6" s="888"/>
      <c r="D6" s="888"/>
      <c r="E6" s="888"/>
      <c r="F6" s="888"/>
      <c r="G6" s="888"/>
      <c r="H6" s="888"/>
      <c r="I6" s="889"/>
      <c r="J6" s="556"/>
      <c r="K6" s="865"/>
      <c r="L6" s="866"/>
      <c r="M6" s="866"/>
      <c r="N6" s="866"/>
      <c r="O6" s="866"/>
      <c r="P6" s="866"/>
      <c r="Q6" s="867"/>
      <c r="S6" s="193" t="s">
        <v>294</v>
      </c>
      <c r="T6" s="200">
        <f>市郡別!E8</f>
        <v>0</v>
      </c>
    </row>
    <row r="7" spans="1:20" ht="18" customHeight="1">
      <c r="A7" s="886"/>
      <c r="B7" s="890"/>
      <c r="C7" s="890"/>
      <c r="D7" s="890"/>
      <c r="E7" s="890"/>
      <c r="F7" s="890"/>
      <c r="G7" s="890"/>
      <c r="H7" s="890"/>
      <c r="I7" s="891"/>
      <c r="J7" s="556"/>
      <c r="K7" s="865"/>
      <c r="L7" s="866"/>
      <c r="M7" s="866"/>
      <c r="N7" s="866"/>
      <c r="O7" s="866"/>
      <c r="P7" s="866"/>
      <c r="Q7" s="867"/>
      <c r="S7" s="193" t="s">
        <v>295</v>
      </c>
      <c r="T7" s="200">
        <f>市郡別!E9</f>
        <v>0</v>
      </c>
    </row>
    <row r="8" spans="1:20" ht="18" customHeight="1">
      <c r="A8" s="887"/>
      <c r="B8" s="892"/>
      <c r="C8" s="892"/>
      <c r="D8" s="892"/>
      <c r="E8" s="892"/>
      <c r="F8" s="892"/>
      <c r="G8" s="892"/>
      <c r="H8" s="892"/>
      <c r="I8" s="893"/>
      <c r="J8" s="556"/>
      <c r="K8" s="865"/>
      <c r="L8" s="866"/>
      <c r="M8" s="866"/>
      <c r="N8" s="866"/>
      <c r="O8" s="866"/>
      <c r="P8" s="866"/>
      <c r="Q8" s="867"/>
      <c r="S8" s="193" t="s">
        <v>273</v>
      </c>
      <c r="T8" s="200">
        <f>市郡別!E11</f>
        <v>0</v>
      </c>
    </row>
    <row r="9" spans="1:20" ht="18" customHeight="1">
      <c r="A9" s="457" t="s">
        <v>149</v>
      </c>
      <c r="B9" s="897"/>
      <c r="C9" s="898"/>
      <c r="D9" s="898"/>
      <c r="E9" s="898"/>
      <c r="F9" s="898"/>
      <c r="G9" s="898"/>
      <c r="H9" s="898"/>
      <c r="I9" s="899"/>
      <c r="J9" s="556"/>
      <c r="K9" s="868"/>
      <c r="L9" s="869"/>
      <c r="M9" s="869"/>
      <c r="N9" s="869"/>
      <c r="O9" s="869"/>
      <c r="P9" s="869"/>
      <c r="Q9" s="870"/>
      <c r="S9" s="193" t="s">
        <v>298</v>
      </c>
      <c r="T9" s="200">
        <f>市郡別!E12</f>
        <v>0</v>
      </c>
    </row>
    <row r="10" spans="1:20" ht="18" customHeight="1">
      <c r="A10" s="900" t="s">
        <v>390</v>
      </c>
      <c r="B10" s="902"/>
      <c r="C10" s="903"/>
      <c r="D10" s="903"/>
      <c r="E10" s="903"/>
      <c r="F10" s="903"/>
      <c r="G10" s="903"/>
      <c r="H10" s="903"/>
      <c r="I10" s="903"/>
      <c r="J10" s="556"/>
      <c r="K10" s="871"/>
      <c r="L10" s="872"/>
      <c r="M10" s="872"/>
      <c r="N10" s="872"/>
      <c r="O10" s="872"/>
      <c r="P10" s="872"/>
      <c r="Q10" s="873"/>
      <c r="R10" s="11"/>
      <c r="S10" s="193" t="s">
        <v>299</v>
      </c>
      <c r="T10" s="200">
        <f>市郡別!E13</f>
        <v>0</v>
      </c>
    </row>
    <row r="11" spans="1:20" ht="18" customHeight="1">
      <c r="A11" s="901"/>
      <c r="B11" s="904"/>
      <c r="C11" s="905"/>
      <c r="D11" s="905"/>
      <c r="E11" s="905"/>
      <c r="F11" s="905"/>
      <c r="G11" s="905"/>
      <c r="H11" s="905"/>
      <c r="I11" s="905"/>
      <c r="J11" s="556"/>
      <c r="R11" s="11"/>
      <c r="S11" s="193" t="s">
        <v>274</v>
      </c>
      <c r="T11" s="200">
        <f>市郡別!E15</f>
        <v>0</v>
      </c>
    </row>
    <row r="12" spans="1:20" ht="18" customHeight="1">
      <c r="A12" s="900" t="s">
        <v>391</v>
      </c>
      <c r="B12" s="902"/>
      <c r="C12" s="903"/>
      <c r="D12" s="903"/>
      <c r="E12" s="903"/>
      <c r="F12" s="903"/>
      <c r="G12" s="903"/>
      <c r="H12" s="903"/>
      <c r="I12" s="903"/>
      <c r="J12" s="556"/>
      <c r="K12" s="97" t="s">
        <v>200</v>
      </c>
      <c r="L12" s="103" t="s">
        <v>116</v>
      </c>
      <c r="M12" s="149" t="s">
        <v>117</v>
      </c>
      <c r="N12" s="150"/>
      <c r="O12" s="150"/>
      <c r="P12" s="150"/>
      <c r="Q12" s="151"/>
      <c r="R12" s="11"/>
      <c r="S12" s="193" t="s">
        <v>282</v>
      </c>
      <c r="T12" s="200">
        <f>市郡別!E16</f>
        <v>0</v>
      </c>
    </row>
    <row r="13" spans="1:20" ht="18" customHeight="1">
      <c r="A13" s="901"/>
      <c r="B13" s="904"/>
      <c r="C13" s="905"/>
      <c r="D13" s="905"/>
      <c r="E13" s="905"/>
      <c r="F13" s="905"/>
      <c r="G13" s="905"/>
      <c r="H13" s="905"/>
      <c r="I13" s="905"/>
      <c r="J13" s="556"/>
      <c r="K13" s="821" t="s">
        <v>1020</v>
      </c>
      <c r="L13" s="100" t="s">
        <v>114</v>
      </c>
      <c r="M13" s="152" t="s">
        <v>65</v>
      </c>
      <c r="N13" s="153" t="s">
        <v>94</v>
      </c>
      <c r="O13" s="153" t="s">
        <v>66</v>
      </c>
      <c r="P13" s="153" t="s">
        <v>64</v>
      </c>
      <c r="Q13" s="22"/>
      <c r="R13" s="11"/>
      <c r="S13" s="193" t="s">
        <v>283</v>
      </c>
      <c r="T13" s="200">
        <f>市郡別!E17</f>
        <v>0</v>
      </c>
    </row>
    <row r="14" spans="1:20" ht="18" customHeight="1">
      <c r="A14" s="876" t="s">
        <v>73</v>
      </c>
      <c r="B14" s="909">
        <f>市郡別!E43</f>
        <v>0</v>
      </c>
      <c r="C14" s="910"/>
      <c r="D14" s="910"/>
      <c r="E14" s="914" t="s">
        <v>74</v>
      </c>
      <c r="F14" s="927" t="s">
        <v>1037</v>
      </c>
      <c r="G14" s="928"/>
      <c r="H14" s="928"/>
      <c r="I14" s="928"/>
      <c r="J14" s="556"/>
      <c r="K14" s="154" t="s">
        <v>201</v>
      </c>
      <c r="L14" s="101"/>
      <c r="M14" s="155" t="s">
        <v>89</v>
      </c>
      <c r="N14" s="48" t="s">
        <v>69</v>
      </c>
      <c r="O14" s="48" t="s">
        <v>63</v>
      </c>
      <c r="P14" s="48"/>
      <c r="Q14" s="106"/>
      <c r="R14" s="11"/>
      <c r="S14" s="193" t="s">
        <v>284</v>
      </c>
      <c r="T14" s="200">
        <f>市郡別!E18</f>
        <v>0</v>
      </c>
    </row>
    <row r="15" spans="1:20" ht="18" customHeight="1">
      <c r="A15" s="876"/>
      <c r="B15" s="911"/>
      <c r="C15" s="912"/>
      <c r="D15" s="912"/>
      <c r="E15" s="914"/>
      <c r="F15" s="925" t="s">
        <v>1036</v>
      </c>
      <c r="G15" s="926"/>
      <c r="H15" s="926"/>
      <c r="I15" s="926"/>
      <c r="J15" s="556"/>
      <c r="K15" s="156"/>
      <c r="L15" s="105" t="s">
        <v>115</v>
      </c>
      <c r="M15" s="157" t="s">
        <v>202</v>
      </c>
      <c r="N15" s="158"/>
      <c r="O15" s="159"/>
      <c r="P15" s="159"/>
      <c r="Q15" s="107"/>
      <c r="R15" s="11"/>
      <c r="S15" s="193" t="s">
        <v>275</v>
      </c>
      <c r="T15" s="200">
        <f>市郡別!E20</f>
        <v>0</v>
      </c>
    </row>
    <row r="16" spans="1:20" ht="18" customHeight="1">
      <c r="A16" s="908" t="s">
        <v>609</v>
      </c>
      <c r="B16" s="99" t="s">
        <v>1047</v>
      </c>
      <c r="C16" s="99" t="s">
        <v>204</v>
      </c>
      <c r="D16" s="99" t="s">
        <v>205</v>
      </c>
      <c r="E16" s="99" t="s">
        <v>206</v>
      </c>
      <c r="F16" s="99" t="s">
        <v>207</v>
      </c>
      <c r="G16" s="99" t="s">
        <v>208</v>
      </c>
      <c r="H16" s="99" t="s">
        <v>155</v>
      </c>
      <c r="I16" s="553"/>
      <c r="J16" s="556"/>
      <c r="K16" s="820" t="s">
        <v>1021</v>
      </c>
      <c r="L16" s="101" t="s">
        <v>114</v>
      </c>
      <c r="M16" s="155" t="s">
        <v>57</v>
      </c>
      <c r="N16" s="48" t="s">
        <v>58</v>
      </c>
      <c r="O16" s="48" t="s">
        <v>59</v>
      </c>
      <c r="P16" s="48" t="s">
        <v>85</v>
      </c>
      <c r="Q16" s="106"/>
      <c r="S16" s="193" t="s">
        <v>285</v>
      </c>
      <c r="T16" s="200">
        <f>市郡別!E21</f>
        <v>0</v>
      </c>
    </row>
    <row r="17" spans="1:20" ht="18" customHeight="1">
      <c r="A17" s="876"/>
      <c r="B17" s="399"/>
      <c r="C17" s="551"/>
      <c r="D17" s="399"/>
      <c r="E17" s="399"/>
      <c r="F17" s="399"/>
      <c r="G17" s="399"/>
      <c r="H17" s="399"/>
      <c r="I17" s="554"/>
      <c r="J17" s="557" t="str">
        <f>IF(COUNTA(B17:H17)=1,IF(COUNTA(E17)=1,E16,IF(COUNTA(F17)=1,F16,IF(COUNTA(G17)=1,G16,IF(COUNTA(H17)=1,H16&amp;" "&amp;I17,"Ｂ４まで")))),"")</f>
        <v/>
      </c>
      <c r="K17" s="154" t="s">
        <v>203</v>
      </c>
      <c r="L17" s="102"/>
      <c r="M17" s="160" t="s">
        <v>90</v>
      </c>
      <c r="N17" s="161" t="s">
        <v>62</v>
      </c>
      <c r="O17" s="162"/>
      <c r="P17" s="162"/>
      <c r="Q17" s="145"/>
      <c r="S17" s="193" t="s">
        <v>276</v>
      </c>
      <c r="T17" s="200">
        <f>市郡別!E22</f>
        <v>0</v>
      </c>
    </row>
    <row r="18" spans="1:20" ht="18" customHeight="1">
      <c r="A18" s="908" t="s">
        <v>610</v>
      </c>
      <c r="B18" s="99" t="s">
        <v>154</v>
      </c>
      <c r="C18" s="99" t="s">
        <v>153</v>
      </c>
      <c r="D18" s="99" t="s">
        <v>151</v>
      </c>
      <c r="E18" s="99" t="s">
        <v>152</v>
      </c>
      <c r="F18" s="99" t="s">
        <v>150</v>
      </c>
      <c r="G18" s="99" t="s">
        <v>120</v>
      </c>
      <c r="H18" s="99" t="s">
        <v>119</v>
      </c>
      <c r="I18" s="555" t="s">
        <v>118</v>
      </c>
      <c r="J18" s="556"/>
      <c r="K18" s="104"/>
      <c r="L18" s="105" t="s">
        <v>115</v>
      </c>
      <c r="M18" s="157" t="s">
        <v>209</v>
      </c>
      <c r="N18" s="158"/>
      <c r="O18" s="158"/>
      <c r="P18" s="159"/>
      <c r="Q18" s="107"/>
      <c r="S18" s="193" t="s">
        <v>277</v>
      </c>
      <c r="T18" s="200">
        <f>市郡別!E23</f>
        <v>0</v>
      </c>
    </row>
    <row r="19" spans="1:20" ht="18" customHeight="1">
      <c r="A19" s="913"/>
      <c r="B19" s="551"/>
      <c r="C19" s="551"/>
      <c r="D19" s="551"/>
      <c r="E19" s="551"/>
      <c r="F19" s="551"/>
      <c r="G19" s="551"/>
      <c r="H19" s="551"/>
      <c r="I19" s="551"/>
      <c r="J19" s="556"/>
      <c r="K19" s="48" t="s">
        <v>210</v>
      </c>
      <c r="Q19" s="11"/>
      <c r="S19" s="193" t="s">
        <v>278</v>
      </c>
      <c r="T19" s="200">
        <f>市郡別!E24</f>
        <v>0</v>
      </c>
    </row>
    <row r="20" spans="1:20" ht="18" customHeight="1">
      <c r="A20" s="552" t="s">
        <v>212</v>
      </c>
      <c r="B20" s="915"/>
      <c r="C20" s="915"/>
      <c r="D20" s="915"/>
      <c r="E20" s="915"/>
      <c r="F20" s="915"/>
      <c r="G20" s="915"/>
      <c r="H20" s="915"/>
      <c r="I20" s="916"/>
      <c r="J20" s="556"/>
      <c r="K20" s="48" t="s">
        <v>640</v>
      </c>
      <c r="Q20" s="11"/>
      <c r="S20" s="193" t="s">
        <v>286</v>
      </c>
      <c r="T20" s="200">
        <f>市郡別!E25</f>
        <v>0</v>
      </c>
    </row>
    <row r="21" spans="1:20" ht="18" customHeight="1">
      <c r="A21" s="876" t="s">
        <v>75</v>
      </c>
      <c r="B21" s="917"/>
      <c r="C21" s="917"/>
      <c r="D21" s="917"/>
      <c r="E21" s="917"/>
      <c r="F21" s="917"/>
      <c r="G21" s="917"/>
      <c r="H21" s="917"/>
      <c r="I21" s="918"/>
      <c r="J21" s="556"/>
      <c r="K21" s="48" t="s">
        <v>211</v>
      </c>
      <c r="S21" s="437" t="s">
        <v>279</v>
      </c>
      <c r="T21" s="200">
        <f>市郡別!E29</f>
        <v>0</v>
      </c>
    </row>
    <row r="22" spans="1:20" ht="18" customHeight="1" thickBot="1">
      <c r="A22" s="876"/>
      <c r="B22" s="917"/>
      <c r="C22" s="917"/>
      <c r="D22" s="917"/>
      <c r="E22" s="917"/>
      <c r="F22" s="917"/>
      <c r="G22" s="917"/>
      <c r="H22" s="917"/>
      <c r="I22" s="918"/>
      <c r="J22" s="556"/>
      <c r="K22" s="147" t="s">
        <v>189</v>
      </c>
      <c r="L22" s="163"/>
      <c r="M22" s="163"/>
      <c r="N22" s="163"/>
      <c r="S22" s="437" t="s">
        <v>280</v>
      </c>
      <c r="T22" s="200">
        <f>市郡別!E30</f>
        <v>0</v>
      </c>
    </row>
    <row r="23" spans="1:20" ht="18" customHeight="1" thickTop="1">
      <c r="A23" s="458" t="s">
        <v>214</v>
      </c>
      <c r="B23" s="894"/>
      <c r="C23" s="895"/>
      <c r="D23" s="895"/>
      <c r="E23" s="895"/>
      <c r="F23" s="895"/>
      <c r="G23" s="895"/>
      <c r="H23" s="895"/>
      <c r="I23" s="896"/>
      <c r="J23" s="556"/>
      <c r="K23" s="841" t="s">
        <v>77</v>
      </c>
      <c r="L23" s="429"/>
      <c r="M23" s="429"/>
      <c r="N23" s="429"/>
      <c r="O23" s="430"/>
      <c r="P23" s="20" t="s">
        <v>213</v>
      </c>
      <c r="Q23" s="21"/>
      <c r="S23" s="193" t="s">
        <v>287</v>
      </c>
      <c r="T23" s="200">
        <f>市郡別!E31</f>
        <v>0</v>
      </c>
    </row>
    <row r="24" spans="1:20" ht="18" customHeight="1">
      <c r="A24" s="879" t="s">
        <v>76</v>
      </c>
      <c r="B24" s="164" t="s">
        <v>215</v>
      </c>
      <c r="C24" s="882"/>
      <c r="D24" s="883"/>
      <c r="E24" s="883"/>
      <c r="F24" s="883"/>
      <c r="G24" s="883"/>
      <c r="H24" s="883"/>
      <c r="I24" s="884"/>
      <c r="J24" s="556"/>
      <c r="K24" s="431"/>
      <c r="L24" s="136"/>
      <c r="M24" s="136"/>
      <c r="N24" s="136"/>
      <c r="O24" s="432"/>
      <c r="P24" s="121"/>
      <c r="Q24" s="122"/>
      <c r="S24" s="193" t="s">
        <v>288</v>
      </c>
      <c r="T24" s="200">
        <f>市郡別!E32</f>
        <v>0</v>
      </c>
    </row>
    <row r="25" spans="1:20" ht="18" customHeight="1">
      <c r="A25" s="880"/>
      <c r="B25" s="929"/>
      <c r="C25" s="930"/>
      <c r="D25" s="930"/>
      <c r="E25" s="930"/>
      <c r="F25" s="930"/>
      <c r="G25" s="930"/>
      <c r="H25" s="930"/>
      <c r="I25" s="930"/>
      <c r="J25" s="556"/>
      <c r="K25" s="431"/>
      <c r="L25" s="136"/>
      <c r="M25" s="136"/>
      <c r="N25" s="136"/>
      <c r="O25" s="432"/>
      <c r="P25" s="121"/>
      <c r="Q25" s="122"/>
      <c r="S25" s="193" t="s">
        <v>281</v>
      </c>
      <c r="T25" s="200">
        <f>市郡別!E33</f>
        <v>0</v>
      </c>
    </row>
    <row r="26" spans="1:20" ht="18" customHeight="1">
      <c r="A26" s="881"/>
      <c r="B26" s="877"/>
      <c r="C26" s="878"/>
      <c r="D26" s="878"/>
      <c r="E26" s="878"/>
      <c r="F26" s="878"/>
      <c r="G26" s="878"/>
      <c r="H26" s="878"/>
      <c r="I26" s="878"/>
      <c r="J26" s="556"/>
      <c r="K26" s="431"/>
      <c r="L26" s="136"/>
      <c r="M26" s="136"/>
      <c r="N26" s="136"/>
      <c r="O26" s="432"/>
      <c r="P26" s="121"/>
      <c r="Q26" s="122"/>
      <c r="R26" s="28"/>
      <c r="S26" s="193" t="s">
        <v>289</v>
      </c>
      <c r="T26" s="200">
        <f>市郡別!E34</f>
        <v>0</v>
      </c>
    </row>
    <row r="27" spans="1:20" ht="18" customHeight="1">
      <c r="A27" s="913" t="s">
        <v>216</v>
      </c>
      <c r="B27" s="931"/>
      <c r="C27" s="931"/>
      <c r="D27" s="931"/>
      <c r="E27" s="945" t="s">
        <v>217</v>
      </c>
      <c r="F27" s="946"/>
      <c r="G27" s="949"/>
      <c r="H27" s="950"/>
      <c r="I27" s="951"/>
      <c r="J27" s="556"/>
      <c r="K27" s="433"/>
      <c r="L27" s="136"/>
      <c r="M27" s="136"/>
      <c r="N27" s="136"/>
      <c r="O27" s="432"/>
      <c r="P27" s="121"/>
      <c r="Q27" s="122"/>
      <c r="R27" s="28"/>
      <c r="S27" s="394" t="s">
        <v>296</v>
      </c>
      <c r="T27" s="200">
        <f>鳥取1!C32</f>
        <v>0</v>
      </c>
    </row>
    <row r="28" spans="1:20" ht="18" customHeight="1">
      <c r="A28" s="887"/>
      <c r="B28" s="932"/>
      <c r="C28" s="932"/>
      <c r="D28" s="932"/>
      <c r="E28" s="947"/>
      <c r="F28" s="948"/>
      <c r="G28" s="952"/>
      <c r="H28" s="953"/>
      <c r="I28" s="954"/>
      <c r="J28" s="556"/>
      <c r="K28" s="433"/>
      <c r="L28" s="136"/>
      <c r="M28" s="136"/>
      <c r="N28" s="136"/>
      <c r="O28" s="432"/>
      <c r="P28" s="426" t="s">
        <v>218</v>
      </c>
      <c r="Q28" s="123"/>
      <c r="R28" s="28"/>
      <c r="S28" s="394" t="s">
        <v>297</v>
      </c>
      <c r="T28" s="200">
        <f>鳥取2・八頭・岩美!C23</f>
        <v>0</v>
      </c>
    </row>
    <row r="29" spans="1:20" ht="18" customHeight="1">
      <c r="A29" s="937" t="s">
        <v>220</v>
      </c>
      <c r="B29" s="939">
        <v>0</v>
      </c>
      <c r="C29" s="940"/>
      <c r="D29" s="941"/>
      <c r="E29" s="856"/>
      <c r="F29" s="857"/>
      <c r="G29" s="858"/>
      <c r="H29" s="858"/>
      <c r="I29" s="858"/>
      <c r="J29" s="556"/>
      <c r="K29" s="431"/>
      <c r="L29" s="136"/>
      <c r="M29" s="136"/>
      <c r="N29" s="136"/>
      <c r="O29" s="432"/>
      <c r="P29" s="427" t="s">
        <v>1054</v>
      </c>
      <c r="Q29" s="124"/>
      <c r="R29" s="28"/>
      <c r="S29" s="394" t="s">
        <v>290</v>
      </c>
      <c r="T29" s="200">
        <f>市郡別!E36</f>
        <v>0</v>
      </c>
    </row>
    <row r="30" spans="1:20" ht="18" customHeight="1">
      <c r="A30" s="938"/>
      <c r="B30" s="942"/>
      <c r="C30" s="943"/>
      <c r="D30" s="944"/>
      <c r="E30" s="859"/>
      <c r="F30" s="860"/>
      <c r="G30" s="861"/>
      <c r="H30" s="861"/>
      <c r="I30" s="861"/>
      <c r="J30" s="556"/>
      <c r="K30" s="431"/>
      <c r="L30" s="136"/>
      <c r="M30" s="136"/>
      <c r="N30" s="136"/>
      <c r="O30" s="432"/>
      <c r="P30" s="427" t="s">
        <v>1048</v>
      </c>
      <c r="Q30" s="124"/>
      <c r="S30" s="394" t="s">
        <v>291</v>
      </c>
      <c r="T30" s="200">
        <f>市郡別!E37</f>
        <v>0</v>
      </c>
    </row>
    <row r="31" spans="1:20" ht="18" customHeight="1" thickBot="1">
      <c r="A31" s="874" t="s">
        <v>221</v>
      </c>
      <c r="B31" s="933"/>
      <c r="C31" s="933"/>
      <c r="D31" s="933"/>
      <c r="E31" s="933"/>
      <c r="F31" s="933"/>
      <c r="G31" s="933"/>
      <c r="H31" s="933"/>
      <c r="I31" s="934"/>
      <c r="J31" s="556"/>
      <c r="K31" s="434"/>
      <c r="L31" s="435"/>
      <c r="M31" s="435"/>
      <c r="N31" s="435"/>
      <c r="O31" s="436"/>
      <c r="P31" s="428" t="s">
        <v>219</v>
      </c>
      <c r="Q31" s="125"/>
      <c r="R31" s="92"/>
      <c r="S31" s="193" t="s">
        <v>292</v>
      </c>
      <c r="T31" s="200">
        <f>市郡別!E40</f>
        <v>0</v>
      </c>
    </row>
    <row r="32" spans="1:20" ht="18" customHeight="1" thickTop="1" thickBot="1">
      <c r="A32" s="875"/>
      <c r="B32" s="935"/>
      <c r="C32" s="935"/>
      <c r="D32" s="935"/>
      <c r="E32" s="935"/>
      <c r="F32" s="935"/>
      <c r="G32" s="935"/>
      <c r="H32" s="935"/>
      <c r="I32" s="936"/>
      <c r="J32" s="556"/>
      <c r="L32" s="93"/>
      <c r="M32" s="93"/>
      <c r="N32" s="93"/>
      <c r="O32" s="93"/>
      <c r="P32" s="93"/>
      <c r="Q32" s="93"/>
      <c r="R32" s="93"/>
      <c r="S32" s="193" t="s">
        <v>293</v>
      </c>
      <c r="T32" s="200">
        <f>市郡別!E41</f>
        <v>0</v>
      </c>
    </row>
    <row r="33" spans="1:18" ht="18" customHeight="1" thickTop="1">
      <c r="A33" s="166"/>
      <c r="B33" s="165"/>
      <c r="L33" s="94"/>
      <c r="M33" s="94"/>
      <c r="N33" s="94"/>
      <c r="O33" s="94"/>
      <c r="P33" s="94"/>
      <c r="Q33" s="94"/>
      <c r="R33" s="94"/>
    </row>
    <row r="34" spans="1:18" ht="18" customHeight="1">
      <c r="A34" s="464"/>
      <c r="D34" t="s">
        <v>1090</v>
      </c>
      <c r="E34" s="98"/>
      <c r="F34" s="98"/>
      <c r="G34" s="98"/>
      <c r="H34" s="95"/>
      <c r="I34" s="465"/>
      <c r="L34" s="460"/>
      <c r="M34" s="94"/>
      <c r="N34" s="94"/>
      <c r="O34" s="94"/>
      <c r="P34" s="94"/>
      <c r="Q34" s="94"/>
      <c r="R34" s="94"/>
    </row>
    <row r="35" spans="1:18" ht="18" customHeight="1">
      <c r="D35" s="471" t="s">
        <v>1091</v>
      </c>
      <c r="L35" s="818" t="s">
        <v>1017</v>
      </c>
      <c r="M35" s="818"/>
      <c r="N35" s="818"/>
    </row>
    <row r="36" spans="1:18" ht="18" customHeight="1">
      <c r="D36" s="919" t="s">
        <v>635</v>
      </c>
      <c r="E36" s="920"/>
      <c r="F36" s="920"/>
      <c r="K36" s="830" t="s">
        <v>392</v>
      </c>
      <c r="L36" s="94" t="s">
        <v>393</v>
      </c>
    </row>
    <row r="37" spans="1:18" ht="18" customHeight="1">
      <c r="D37" t="s">
        <v>1045</v>
      </c>
      <c r="K37" s="459"/>
      <c r="L37" s="826" t="s">
        <v>1030</v>
      </c>
    </row>
    <row r="38" spans="1:18" ht="18" customHeight="1">
      <c r="D38" s="471" t="s">
        <v>1046</v>
      </c>
      <c r="I38" s="465"/>
      <c r="L38" s="818" t="s">
        <v>1018</v>
      </c>
      <c r="M38" s="818"/>
      <c r="N38" s="818"/>
    </row>
    <row r="39" spans="1:18" ht="18" customHeight="1">
      <c r="D39" s="919" t="s">
        <v>623</v>
      </c>
      <c r="E39" s="920"/>
      <c r="F39" s="920"/>
      <c r="K39" s="830" t="s">
        <v>395</v>
      </c>
      <c r="L39" s="825" t="s">
        <v>394</v>
      </c>
      <c r="M39" s="92"/>
      <c r="N39" s="92"/>
      <c r="O39" s="92"/>
      <c r="P39" s="92"/>
      <c r="Q39" s="92"/>
    </row>
  </sheetData>
  <sheetProtection algorithmName="SHA-512" hashValue="cIREDtQgf7sNXWWZ5r6fIxVrcTIngRZVcTtKFpPh8JxcFyBpa7nQ5GZejmGqf6iXSmWlr3Q2ZTgojwLz4RztTg==" saltValue="ddN6JfP9bj9ZuAaTYbUSfA==" spinCount="100000" sheet="1" objects="1" scenarios="1"/>
  <mergeCells count="37">
    <mergeCell ref="D36:F36"/>
    <mergeCell ref="D39:F39"/>
    <mergeCell ref="A2:B2"/>
    <mergeCell ref="B4:C4"/>
    <mergeCell ref="E4:F4"/>
    <mergeCell ref="F15:I15"/>
    <mergeCell ref="B10:I11"/>
    <mergeCell ref="F14:I14"/>
    <mergeCell ref="B25:I25"/>
    <mergeCell ref="A27:A28"/>
    <mergeCell ref="B27:D28"/>
    <mergeCell ref="B31:I32"/>
    <mergeCell ref="A29:A30"/>
    <mergeCell ref="B29:D30"/>
    <mergeCell ref="E27:F28"/>
    <mergeCell ref="G27:I28"/>
    <mergeCell ref="B14:D15"/>
    <mergeCell ref="A18:A19"/>
    <mergeCell ref="E14:E15"/>
    <mergeCell ref="B20:I20"/>
    <mergeCell ref="B21:I22"/>
    <mergeCell ref="K4:Q10"/>
    <mergeCell ref="A31:A32"/>
    <mergeCell ref="A21:A22"/>
    <mergeCell ref="B26:I26"/>
    <mergeCell ref="A24:A26"/>
    <mergeCell ref="C24:I24"/>
    <mergeCell ref="A6:A8"/>
    <mergeCell ref="B6:I8"/>
    <mergeCell ref="B23:I23"/>
    <mergeCell ref="B9:I9"/>
    <mergeCell ref="A10:A11"/>
    <mergeCell ref="A12:A13"/>
    <mergeCell ref="B12:I13"/>
    <mergeCell ref="H4:I4"/>
    <mergeCell ref="A16:A17"/>
    <mergeCell ref="A14:A15"/>
  </mergeCells>
  <phoneticPr fontId="3"/>
  <conditionalFormatting sqref="B17 D17:H17">
    <cfRule type="expression" dxfId="89" priority="144" stopIfTrue="1">
      <formula>COUNTA($B$17:$H$17)&gt;1</formula>
    </cfRule>
  </conditionalFormatting>
  <conditionalFormatting sqref="B6:I8">
    <cfRule type="expression" dxfId="88" priority="1">
      <formula>$I$5&lt;&gt;""</formula>
    </cfRule>
  </conditionalFormatting>
  <conditionalFormatting sqref="I5">
    <cfRule type="cellIs" dxfId="87" priority="2" operator="equal">
      <formula>""""""</formula>
    </cfRule>
  </conditionalFormatting>
  <conditionalFormatting sqref="S6:S32">
    <cfRule type="expression" dxfId="86" priority="83" stopIfTrue="1">
      <formula>$T6&lt;&gt;0</formula>
    </cfRule>
  </conditionalFormatting>
  <dataValidations count="3">
    <dataValidation imeMode="off" allowBlank="1" showInputMessage="1" showErrorMessage="1" sqref="B4:C4 C24:I24 G27:I28 B27:D30 B6:I8" xr:uid="{00000000-0002-0000-0700-000000000000}"/>
    <dataValidation imeMode="hiragana" allowBlank="1" showInputMessage="1" showErrorMessage="1" sqref="B10:I13 B21:I22 B25:I26 B31:I32 H4:I4" xr:uid="{00000000-0002-0000-0700-000001000000}"/>
    <dataValidation imeMode="fullKatakana" allowBlank="1" showInputMessage="1" showErrorMessage="1" sqref="B23:I23 B20:I20 B9:I9" xr:uid="{00000000-0002-0000-0700-000002000000}"/>
  </dataValidations>
  <hyperlinks>
    <hyperlink ref="B1" location="地図!A1" display="地図へ" xr:uid="{00000000-0004-0000-0700-000000000000}"/>
    <hyperlink ref="K22" r:id="rId1" xr:uid="{00000000-0004-0000-0700-000001000000}"/>
    <hyperlink ref="K22:N22" r:id="rId2" display="　　www.dailysanin.co.jp → 「営業時間と搬入時間」" xr:uid="{00000000-0004-0000-0700-000002000000}"/>
    <hyperlink ref="S17" location="江津・広島!A1" display="江津市" xr:uid="{00000000-0004-0000-0700-000003000000}"/>
    <hyperlink ref="S16" location="邑智!A1" display="邑智郡" xr:uid="{00000000-0004-0000-0700-000004000000}"/>
    <hyperlink ref="S15" location="大田!A1" display="大田市" xr:uid="{00000000-0004-0000-0700-000005000000}"/>
    <hyperlink ref="S12:S14" location="仁多・飯石・隠岐!A1" display="仁多郡" xr:uid="{00000000-0004-0000-0700-000006000000}"/>
    <hyperlink ref="S11" location="雲南!A1" display="雲南市" xr:uid="{00000000-0004-0000-0700-000007000000}"/>
    <hyperlink ref="S10" location="出雲２!A1" display="出雲市２" xr:uid="{00000000-0004-0000-0700-000008000000}"/>
    <hyperlink ref="S9" location="出雲１!A1" display="出雲市１" xr:uid="{00000000-0004-0000-0700-000009000000}"/>
    <hyperlink ref="S7" location="松江２!A1" display="松江市２" xr:uid="{00000000-0004-0000-0700-00000A000000}"/>
    <hyperlink ref="S8" location="安来!A1" display="安来市" xr:uid="{00000000-0004-0000-0700-00000B000000}"/>
    <hyperlink ref="S28:S30" location="新鳥取・八頭・岩美!A1" display="新鳥取市" xr:uid="{00000000-0004-0000-0700-00000C000000}"/>
    <hyperlink ref="S27" location="鳥取１!A1" display="鳥取1" xr:uid="{00000000-0004-0000-0700-00000D000000}"/>
    <hyperlink ref="S25:S26" location="倉吉・東伯!A1" display="倉吉市" xr:uid="{00000000-0004-0000-0700-00000E000000}"/>
    <hyperlink ref="S23:S24" location="西伯・日野!A1" display="西伯郡" xr:uid="{00000000-0004-0000-0700-00000F000000}"/>
    <hyperlink ref="S22" location="米子・境港!A1" display="境港" xr:uid="{00000000-0004-0000-0700-000010000000}"/>
    <hyperlink ref="S21" location="米子・境港!A1" display="米子" xr:uid="{00000000-0004-0000-0700-000011000000}"/>
    <hyperlink ref="S32" location="益田・鹿足・山口!A1" display="山口県" xr:uid="{00000000-0004-0000-0700-000012000000}"/>
    <hyperlink ref="S19:S20" location="益田・鹿足・山口!A1" display="益田市" xr:uid="{00000000-0004-0000-0700-000013000000}"/>
    <hyperlink ref="S31" location="江津・広島!A1" display="広島県" xr:uid="{00000000-0004-0000-0700-000014000000}"/>
    <hyperlink ref="S18" location="浜田!A1" display="浜田市" xr:uid="{00000000-0004-0000-0700-000015000000}"/>
    <hyperlink ref="S28" location="鳥取２・八頭・岩美!A1" display="鳥取2" xr:uid="{00000000-0004-0000-0700-000016000000}"/>
    <hyperlink ref="S29" location="鳥取２・八頭・岩美!A1" display="八頭" xr:uid="{00000000-0004-0000-0700-000017000000}"/>
    <hyperlink ref="S30" location="鳥取２・八頭・岩美!A1" display="岩美" xr:uid="{00000000-0004-0000-0700-000018000000}"/>
    <hyperlink ref="A1" location="最初に...!A1" display="最初にお読みください" xr:uid="{00000000-0004-0000-0700-000019000000}"/>
    <hyperlink ref="C1" location="取扱基準!A1" display="取扱基準" xr:uid="{00000000-0004-0000-0700-00001A000000}"/>
    <hyperlink ref="D1" location="搬入・注意!A1" display="搬入・注意" xr:uid="{00000000-0004-0000-0700-00001B000000}"/>
    <hyperlink ref="E1" location="料金!A1" display="料金" xr:uid="{00000000-0004-0000-0700-00001C000000}"/>
    <hyperlink ref="S6" location="松江１!A1" display="松江市１" xr:uid="{00000000-0004-0000-0700-00001E000000}"/>
    <hyperlink ref="D36" r:id="rId3" xr:uid="{BCD8F58B-986C-43E6-AA9C-C13091891A92}"/>
    <hyperlink ref="D39" r:id="rId4" xr:uid="{2BA42136-768D-4EAB-B84A-FF4857CCBC4B}"/>
    <hyperlink ref="L35:N35" r:id="rId5" display="松江市嫁島町1番27号" xr:uid="{E9A9665A-5F3B-4EEB-A63A-73A794BCE34E}"/>
    <hyperlink ref="L38:N38" r:id="rId6" display="浜田市下府町327-11" xr:uid="{A277457C-7A01-44DC-91A8-69AFDDD1104E}"/>
    <hyperlink ref="K36" r:id="rId7" xr:uid="{B657F78E-0B91-4A4D-B706-8398B66B77FE}"/>
    <hyperlink ref="K39" r:id="rId8" xr:uid="{C538722D-D2EA-4506-9FB7-A10AE8D28730}"/>
  </hyperlinks>
  <pageMargins left="0.6692913385826772" right="0.11811023622047245" top="0.47244094488188981" bottom="0.27559055118110237" header="0" footer="0"/>
  <pageSetup paperSize="9" scale="85" orientation="landscape" r:id="rId9"/>
  <headerFooter alignWithMargins="0"/>
  <ignoredErrors>
    <ignoredError sqref="B14" unlockedFormula="1"/>
  </ignoredErrors>
  <drawing r:id="rId10"/>
  <legacy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0" tint="-0.34998626667073579"/>
    <pageSetUpPr fitToPage="1"/>
  </sheetPr>
  <dimension ref="A1:X45"/>
  <sheetViews>
    <sheetView showGridLines="0" showZeros="0" zoomScale="80" zoomScaleNormal="80" workbookViewId="0">
      <pane xSplit="3" topLeftCell="D1" activePane="topRight" state="frozen"/>
      <selection activeCell="A2" sqref="A2:B2"/>
      <selection pane="topRight" activeCell="D1" sqref="D1"/>
    </sheetView>
  </sheetViews>
  <sheetFormatPr defaultRowHeight="13.5"/>
  <cols>
    <col min="1" max="1" width="10.625" style="28" customWidth="1"/>
    <col min="2" max="2" width="13.625" style="28" customWidth="1"/>
    <col min="3" max="3" width="6.625" style="28" customWidth="1"/>
    <col min="4" max="21" width="9.625" style="28" customWidth="1"/>
    <col min="22" max="22" width="2.875" style="28" customWidth="1"/>
    <col min="23" max="23" width="8.625" style="28" customWidth="1"/>
    <col min="24" max="24" width="2.25" style="28" customWidth="1"/>
    <col min="25" max="16384" width="9" style="28"/>
  </cols>
  <sheetData>
    <row r="1" spans="1:24" ht="18" customHeight="1" thickBot="1">
      <c r="U1" s="59" t="str">
        <f>申込書!I2</f>
        <v>2026年2月改定 (適用期間 2026年4月～2026年7月) (3)</v>
      </c>
      <c r="W1" s="184">
        <v>-1</v>
      </c>
    </row>
    <row r="2" spans="1:24" ht="21.75" customHeight="1">
      <c r="A2" s="23" t="s">
        <v>78</v>
      </c>
      <c r="B2" s="24"/>
      <c r="C2" s="63"/>
      <c r="D2" s="64" t="s">
        <v>79</v>
      </c>
      <c r="E2" s="25"/>
      <c r="F2" s="64" t="s">
        <v>80</v>
      </c>
      <c r="G2" s="64" t="s">
        <v>103</v>
      </c>
      <c r="H2" s="25"/>
      <c r="I2" s="27"/>
      <c r="J2" s="25"/>
      <c r="K2" s="64" t="s">
        <v>86</v>
      </c>
      <c r="L2" s="25"/>
      <c r="M2" s="25"/>
      <c r="N2" s="27"/>
      <c r="O2" s="64" t="s">
        <v>88</v>
      </c>
      <c r="P2" s="25"/>
      <c r="Q2" s="25"/>
      <c r="R2" s="25"/>
      <c r="S2" s="64" t="s">
        <v>130</v>
      </c>
      <c r="T2" s="27"/>
      <c r="U2" s="26"/>
    </row>
    <row r="3" spans="1:24" ht="21.75" customHeight="1">
      <c r="A3" s="1024">
        <f>申込書!B6</f>
        <v>0</v>
      </c>
      <c r="B3" s="1025"/>
      <c r="C3" s="1026"/>
      <c r="D3" s="1020">
        <f>市郡別!E43</f>
        <v>0</v>
      </c>
      <c r="E3" s="1021"/>
      <c r="F3" s="1018" t="str">
        <f>申込書!J17</f>
        <v/>
      </c>
      <c r="G3" s="1036">
        <f>申込書!B10</f>
        <v>0</v>
      </c>
      <c r="H3" s="1037"/>
      <c r="I3" s="1037"/>
      <c r="J3" s="1038"/>
      <c r="K3" s="1036">
        <f>申込書!B12</f>
        <v>0</v>
      </c>
      <c r="L3" s="1037"/>
      <c r="M3" s="1037"/>
      <c r="N3" s="1038"/>
      <c r="O3" s="1036">
        <f>申込書!B21</f>
        <v>0</v>
      </c>
      <c r="P3" s="1037"/>
      <c r="Q3" s="1037"/>
      <c r="R3" s="1038"/>
      <c r="S3" s="1030">
        <f>申込書!E4</f>
        <v>0</v>
      </c>
      <c r="T3" s="1031"/>
      <c r="U3" s="1032"/>
      <c r="W3" s="194" t="s">
        <v>132</v>
      </c>
    </row>
    <row r="4" spans="1:24" ht="21.75" customHeight="1" thickBot="1">
      <c r="A4" s="1027"/>
      <c r="B4" s="1028"/>
      <c r="C4" s="1029"/>
      <c r="D4" s="1022"/>
      <c r="E4" s="1023"/>
      <c r="F4" s="1019"/>
      <c r="G4" s="1039"/>
      <c r="H4" s="1040"/>
      <c r="I4" s="1040"/>
      <c r="J4" s="1041"/>
      <c r="K4" s="1039"/>
      <c r="L4" s="1040"/>
      <c r="M4" s="1040"/>
      <c r="N4" s="1041"/>
      <c r="O4" s="1039"/>
      <c r="P4" s="1040"/>
      <c r="Q4" s="1040"/>
      <c r="R4" s="1041"/>
      <c r="S4" s="1033">
        <f>申込書!H4</f>
        <v>0</v>
      </c>
      <c r="T4" s="1034"/>
      <c r="U4" s="1035"/>
      <c r="W4" s="194" t="s">
        <v>131</v>
      </c>
    </row>
    <row r="5" spans="1:24" ht="21.75" customHeight="1" thickBot="1">
      <c r="A5" s="1"/>
      <c r="B5" s="11"/>
    </row>
    <row r="6" spans="1:24" ht="20.100000000000001" customHeight="1">
      <c r="A6" s="81"/>
      <c r="B6" s="82"/>
      <c r="C6" s="82"/>
      <c r="D6" s="83" t="s">
        <v>251</v>
      </c>
      <c r="E6" s="82"/>
      <c r="F6" s="83" t="s">
        <v>82</v>
      </c>
      <c r="G6" s="29"/>
      <c r="H6" s="83" t="s">
        <v>252</v>
      </c>
      <c r="I6" s="29"/>
      <c r="J6" s="83" t="s">
        <v>253</v>
      </c>
      <c r="K6" s="29"/>
      <c r="L6" s="83" t="s">
        <v>254</v>
      </c>
      <c r="M6" s="29"/>
      <c r="N6" s="83" t="s">
        <v>255</v>
      </c>
      <c r="O6" s="29"/>
      <c r="P6" s="83" t="s">
        <v>256</v>
      </c>
      <c r="Q6" s="29"/>
      <c r="R6" s="83" t="s">
        <v>257</v>
      </c>
      <c r="S6" s="29"/>
      <c r="T6" s="83" t="s">
        <v>258</v>
      </c>
      <c r="U6" s="31"/>
      <c r="W6" s="195" t="s">
        <v>260</v>
      </c>
      <c r="X6" s="200">
        <f>市郡別!E8</f>
        <v>0</v>
      </c>
    </row>
    <row r="7" spans="1:24" ht="20.100000000000001" customHeight="1">
      <c r="A7" s="66" t="s">
        <v>84</v>
      </c>
      <c r="B7" s="410" t="s">
        <v>342</v>
      </c>
      <c r="C7" s="411"/>
      <c r="D7" s="79" t="s">
        <v>250</v>
      </c>
      <c r="E7" s="78" t="s">
        <v>83</v>
      </c>
      <c r="F7" s="79" t="s">
        <v>250</v>
      </c>
      <c r="G7" s="80" t="s">
        <v>83</v>
      </c>
      <c r="H7" s="79" t="s">
        <v>250</v>
      </c>
      <c r="I7" s="80" t="s">
        <v>83</v>
      </c>
      <c r="J7" s="79" t="s">
        <v>250</v>
      </c>
      <c r="K7" s="80" t="s">
        <v>83</v>
      </c>
      <c r="L7" s="79" t="s">
        <v>250</v>
      </c>
      <c r="M7" s="80" t="s">
        <v>83</v>
      </c>
      <c r="N7" s="79" t="s">
        <v>250</v>
      </c>
      <c r="O7" s="80" t="s">
        <v>83</v>
      </c>
      <c r="P7" s="79" t="s">
        <v>250</v>
      </c>
      <c r="Q7" s="80" t="s">
        <v>83</v>
      </c>
      <c r="R7" s="79" t="s">
        <v>250</v>
      </c>
      <c r="S7" s="80" t="s">
        <v>83</v>
      </c>
      <c r="T7" s="79" t="s">
        <v>250</v>
      </c>
      <c r="U7" s="84" t="s">
        <v>83</v>
      </c>
      <c r="W7" s="195" t="s">
        <v>261</v>
      </c>
      <c r="X7" s="200">
        <f>市郡別!E9</f>
        <v>0</v>
      </c>
    </row>
    <row r="8" spans="1:24" ht="20.100000000000001" customHeight="1">
      <c r="A8" s="446" t="s">
        <v>104</v>
      </c>
      <c r="B8" s="406" t="s">
        <v>320</v>
      </c>
      <c r="C8" s="46">
        <v>1</v>
      </c>
      <c r="D8" s="201">
        <f t="shared" ref="D8:D27" si="0">SUM(F8,H8,L8,J8,N8,P8,R8,T8)</f>
        <v>47350</v>
      </c>
      <c r="E8" s="202">
        <f t="shared" ref="E8:E25" si="1">SUM(G8,I8,M8,K8,O8,Q8,S8,U8)</f>
        <v>0</v>
      </c>
      <c r="F8" s="201">
        <f>松江1!E29</f>
        <v>37050</v>
      </c>
      <c r="G8" s="202">
        <f>松江1!F29</f>
        <v>0</v>
      </c>
      <c r="H8" s="201">
        <f>松江1!H29</f>
        <v>3330</v>
      </c>
      <c r="I8" s="202">
        <f>松江1!I29</f>
        <v>0</v>
      </c>
      <c r="J8" s="201">
        <f>松江1!K29</f>
        <v>3470</v>
      </c>
      <c r="K8" s="202">
        <f>松江1!L29</f>
        <v>0</v>
      </c>
      <c r="L8" s="201">
        <f>松江1!N29</f>
        <v>1440</v>
      </c>
      <c r="M8" s="202">
        <f>松江1!O29</f>
        <v>0</v>
      </c>
      <c r="N8" s="201">
        <f>松江1!Q29</f>
        <v>330</v>
      </c>
      <c r="O8" s="202">
        <f>松江1!R29</f>
        <v>0</v>
      </c>
      <c r="P8" s="201">
        <f>松江1!T29</f>
        <v>210</v>
      </c>
      <c r="Q8" s="202">
        <f>松江1!U29</f>
        <v>0</v>
      </c>
      <c r="R8" s="201">
        <f>松江1!W29</f>
        <v>210</v>
      </c>
      <c r="S8" s="202">
        <f>松江1!X29</f>
        <v>0</v>
      </c>
      <c r="T8" s="201">
        <f>松江1!Z29</f>
        <v>1310</v>
      </c>
      <c r="U8" s="203">
        <f>松江1!AA29</f>
        <v>0</v>
      </c>
      <c r="W8" s="195" t="s">
        <v>93</v>
      </c>
      <c r="X8" s="200">
        <f>市郡別!E11</f>
        <v>0</v>
      </c>
    </row>
    <row r="9" spans="1:24" ht="20.100000000000001" customHeight="1">
      <c r="A9" s="452" t="s">
        <v>384</v>
      </c>
      <c r="B9" s="407"/>
      <c r="C9" s="47">
        <v>2</v>
      </c>
      <c r="D9" s="204">
        <f t="shared" si="0"/>
        <v>14460</v>
      </c>
      <c r="E9" s="205">
        <f t="shared" si="1"/>
        <v>0</v>
      </c>
      <c r="F9" s="204">
        <f>松江2!E33</f>
        <v>12150</v>
      </c>
      <c r="G9" s="205">
        <f>松江2!F33</f>
        <v>0</v>
      </c>
      <c r="H9" s="204">
        <f>松江2!H33</f>
        <v>350</v>
      </c>
      <c r="I9" s="205">
        <f>松江2!I33</f>
        <v>0</v>
      </c>
      <c r="J9" s="204">
        <f>松江2!K33</f>
        <v>1100</v>
      </c>
      <c r="K9" s="205">
        <f>松江2!L33</f>
        <v>0</v>
      </c>
      <c r="L9" s="204">
        <f>松江2!N33</f>
        <v>200</v>
      </c>
      <c r="M9" s="205">
        <f>松江2!O33</f>
        <v>0</v>
      </c>
      <c r="N9" s="204">
        <f>松江2!Q33</f>
        <v>160</v>
      </c>
      <c r="O9" s="205">
        <f>松江2!R33</f>
        <v>0</v>
      </c>
      <c r="P9" s="204">
        <f>松江2!T33</f>
        <v>40</v>
      </c>
      <c r="Q9" s="205">
        <f>松江2!U33</f>
        <v>0</v>
      </c>
      <c r="R9" s="204">
        <f>松江2!W33</f>
        <v>200</v>
      </c>
      <c r="S9" s="205">
        <f>松江2!X33</f>
        <v>0</v>
      </c>
      <c r="T9" s="204">
        <f>松江2!Z33</f>
        <v>260</v>
      </c>
      <c r="U9" s="206">
        <f>松江2!AA33</f>
        <v>0</v>
      </c>
      <c r="W9" s="195" t="s">
        <v>262</v>
      </c>
      <c r="X9" s="200">
        <f>市郡別!E12</f>
        <v>0</v>
      </c>
    </row>
    <row r="10" spans="1:24" ht="20.100000000000001" customHeight="1">
      <c r="A10" s="453" t="s">
        <v>385</v>
      </c>
      <c r="B10" s="408"/>
      <c r="C10" s="86" t="s">
        <v>157</v>
      </c>
      <c r="D10" s="207">
        <f t="shared" si="0"/>
        <v>61810</v>
      </c>
      <c r="E10" s="202">
        <f>SUM(E8:E9)</f>
        <v>0</v>
      </c>
      <c r="F10" s="207">
        <f>松江1!E32</f>
        <v>49200</v>
      </c>
      <c r="G10" s="202">
        <f>松江1!F32</f>
        <v>0</v>
      </c>
      <c r="H10" s="207">
        <f>松江1!H32</f>
        <v>3680</v>
      </c>
      <c r="I10" s="202">
        <f>松江1!I32</f>
        <v>0</v>
      </c>
      <c r="J10" s="207">
        <f>松江1!K32</f>
        <v>4570</v>
      </c>
      <c r="K10" s="202">
        <f>松江1!L32</f>
        <v>0</v>
      </c>
      <c r="L10" s="207">
        <f>松江1!N32</f>
        <v>1640</v>
      </c>
      <c r="M10" s="202">
        <f>松江1!O32</f>
        <v>0</v>
      </c>
      <c r="N10" s="207">
        <f>松江1!Q32</f>
        <v>490</v>
      </c>
      <c r="O10" s="202">
        <f>松江1!R32</f>
        <v>0</v>
      </c>
      <c r="P10" s="207">
        <f>松江1!T32</f>
        <v>250</v>
      </c>
      <c r="Q10" s="202">
        <f>松江1!U32</f>
        <v>0</v>
      </c>
      <c r="R10" s="207">
        <f>松江1!W32</f>
        <v>410</v>
      </c>
      <c r="S10" s="202">
        <f>松江1!X32</f>
        <v>0</v>
      </c>
      <c r="T10" s="207">
        <f>松江1!Z32</f>
        <v>1570</v>
      </c>
      <c r="U10" s="203">
        <f>松江1!AA32</f>
        <v>0</v>
      </c>
      <c r="W10" s="195" t="s">
        <v>263</v>
      </c>
      <c r="X10" s="200">
        <f>市郡別!E13</f>
        <v>0</v>
      </c>
    </row>
    <row r="11" spans="1:24" ht="20.100000000000001" customHeight="1">
      <c r="A11" s="447"/>
      <c r="B11" s="409" t="s">
        <v>321</v>
      </c>
      <c r="C11" s="131"/>
      <c r="D11" s="207">
        <f t="shared" si="0"/>
        <v>9880</v>
      </c>
      <c r="E11" s="202">
        <f t="shared" si="1"/>
        <v>0</v>
      </c>
      <c r="F11" s="207">
        <f>安来!E24</f>
        <v>7920</v>
      </c>
      <c r="G11" s="202">
        <f>安来!F24</f>
        <v>0</v>
      </c>
      <c r="H11" s="207">
        <f>安来!H24</f>
        <v>370</v>
      </c>
      <c r="I11" s="202">
        <f>安来!I24</f>
        <v>0</v>
      </c>
      <c r="J11" s="207">
        <f>安来!K24</f>
        <v>760</v>
      </c>
      <c r="K11" s="202">
        <f>安来!L24</f>
        <v>0</v>
      </c>
      <c r="L11" s="207">
        <f>安来!N24</f>
        <v>190</v>
      </c>
      <c r="M11" s="202">
        <f>安来!O24</f>
        <v>0</v>
      </c>
      <c r="N11" s="207">
        <f>安来!Q24</f>
        <v>120</v>
      </c>
      <c r="O11" s="202">
        <f>安来!R24</f>
        <v>0</v>
      </c>
      <c r="P11" s="207">
        <f>安来!T24</f>
        <v>10</v>
      </c>
      <c r="Q11" s="202">
        <f>安来!U24</f>
        <v>0</v>
      </c>
      <c r="R11" s="207">
        <f>安来!W24</f>
        <v>320</v>
      </c>
      <c r="S11" s="202">
        <f>安来!X24</f>
        <v>0</v>
      </c>
      <c r="T11" s="207">
        <f>安来!Z24</f>
        <v>190</v>
      </c>
      <c r="U11" s="203">
        <f>安来!AA24</f>
        <v>0</v>
      </c>
      <c r="W11" s="195" t="s">
        <v>85</v>
      </c>
      <c r="X11" s="200">
        <f>市郡別!E15</f>
        <v>0</v>
      </c>
    </row>
    <row r="12" spans="1:24" ht="20.100000000000001" customHeight="1">
      <c r="A12" s="447"/>
      <c r="B12" s="406" t="s">
        <v>322</v>
      </c>
      <c r="C12" s="46">
        <v>1</v>
      </c>
      <c r="D12" s="201">
        <f t="shared" si="0"/>
        <v>24100</v>
      </c>
      <c r="E12" s="202">
        <f t="shared" si="1"/>
        <v>0</v>
      </c>
      <c r="F12" s="208">
        <f>出雲1!E25</f>
        <v>17390</v>
      </c>
      <c r="G12" s="202">
        <f>出雲1!F25</f>
        <v>0</v>
      </c>
      <c r="H12" s="208">
        <f>出雲1!H25</f>
        <v>1570</v>
      </c>
      <c r="I12" s="202">
        <f>出雲1!I25</f>
        <v>0</v>
      </c>
      <c r="J12" s="208">
        <f>出雲1!K25</f>
        <v>3360</v>
      </c>
      <c r="K12" s="202">
        <f>出雲1!L25</f>
        <v>0</v>
      </c>
      <c r="L12" s="208">
        <f>出雲1!N25</f>
        <v>1040</v>
      </c>
      <c r="M12" s="202">
        <f>出雲1!O25</f>
        <v>0</v>
      </c>
      <c r="N12" s="208">
        <f>出雲1!Q25</f>
        <v>180</v>
      </c>
      <c r="O12" s="202">
        <f>出雲1!R25</f>
        <v>0</v>
      </c>
      <c r="P12" s="208">
        <f>出雲1!T25</f>
        <v>80</v>
      </c>
      <c r="Q12" s="202">
        <f>出雲1!U25</f>
        <v>0</v>
      </c>
      <c r="R12" s="208">
        <f>出雲1!W25</f>
        <v>0</v>
      </c>
      <c r="S12" s="202">
        <f>出雲1!X25</f>
        <v>0</v>
      </c>
      <c r="T12" s="208">
        <f>出雲1!Z25</f>
        <v>480</v>
      </c>
      <c r="U12" s="203">
        <f>出雲1!AA25</f>
        <v>0</v>
      </c>
      <c r="W12" s="195" t="s">
        <v>90</v>
      </c>
      <c r="X12" s="200">
        <f>市郡別!E16</f>
        <v>0</v>
      </c>
    </row>
    <row r="13" spans="1:24" ht="20.100000000000001" customHeight="1">
      <c r="A13" s="447"/>
      <c r="B13" s="407"/>
      <c r="C13" s="47">
        <v>2</v>
      </c>
      <c r="D13" s="204">
        <f t="shared" si="0"/>
        <v>21240</v>
      </c>
      <c r="E13" s="205">
        <f t="shared" si="1"/>
        <v>0</v>
      </c>
      <c r="F13" s="209">
        <f>出雲2!E28</f>
        <v>16830</v>
      </c>
      <c r="G13" s="205">
        <f>出雲2!F28</f>
        <v>0</v>
      </c>
      <c r="H13" s="209">
        <f>出雲2!H28</f>
        <v>1030</v>
      </c>
      <c r="I13" s="205">
        <f>出雲2!I28</f>
        <v>0</v>
      </c>
      <c r="J13" s="209">
        <f>出雲2!K28</f>
        <v>2520</v>
      </c>
      <c r="K13" s="205">
        <f>出雲2!L28</f>
        <v>0</v>
      </c>
      <c r="L13" s="209">
        <f>出雲2!N28</f>
        <v>220</v>
      </c>
      <c r="M13" s="205">
        <f>出雲2!O28</f>
        <v>0</v>
      </c>
      <c r="N13" s="209">
        <f>出雲2!Q28</f>
        <v>140</v>
      </c>
      <c r="O13" s="205">
        <f>出雲2!R28</f>
        <v>0</v>
      </c>
      <c r="P13" s="209">
        <f>出雲2!T28</f>
        <v>40</v>
      </c>
      <c r="Q13" s="205">
        <f>出雲2!U28</f>
        <v>0</v>
      </c>
      <c r="R13" s="209">
        <f>出雲2!W28</f>
        <v>0</v>
      </c>
      <c r="S13" s="205">
        <f>出雲2!X28</f>
        <v>0</v>
      </c>
      <c r="T13" s="209">
        <f>出雲2!Z28</f>
        <v>460</v>
      </c>
      <c r="U13" s="206">
        <f>出雲2!AA28</f>
        <v>0</v>
      </c>
      <c r="W13" s="195" t="s">
        <v>62</v>
      </c>
      <c r="X13" s="200">
        <f>市郡別!E17</f>
        <v>0</v>
      </c>
    </row>
    <row r="14" spans="1:24" ht="20.100000000000001" customHeight="1">
      <c r="A14" s="447"/>
      <c r="B14" s="408"/>
      <c r="C14" s="86" t="s">
        <v>157</v>
      </c>
      <c r="D14" s="207">
        <f t="shared" si="0"/>
        <v>45340</v>
      </c>
      <c r="E14" s="210">
        <f>SUM(E12:E13)</f>
        <v>0</v>
      </c>
      <c r="F14" s="207">
        <f>出雲1!E28</f>
        <v>34220</v>
      </c>
      <c r="G14" s="210">
        <f>出雲1!F28</f>
        <v>0</v>
      </c>
      <c r="H14" s="207">
        <f>出雲1!H28</f>
        <v>2600</v>
      </c>
      <c r="I14" s="210">
        <f>出雲1!I28</f>
        <v>0</v>
      </c>
      <c r="J14" s="207">
        <f>出雲1!K28</f>
        <v>5880</v>
      </c>
      <c r="K14" s="210">
        <f>出雲1!L28</f>
        <v>0</v>
      </c>
      <c r="L14" s="207">
        <f>出雲1!N28</f>
        <v>1260</v>
      </c>
      <c r="M14" s="210">
        <f>出雲1!O28</f>
        <v>0</v>
      </c>
      <c r="N14" s="207">
        <f>出雲1!Q28</f>
        <v>320</v>
      </c>
      <c r="O14" s="210">
        <f>出雲1!R28</f>
        <v>0</v>
      </c>
      <c r="P14" s="207">
        <f>出雲1!T28</f>
        <v>120</v>
      </c>
      <c r="Q14" s="210">
        <f>出雲1!U28</f>
        <v>0</v>
      </c>
      <c r="R14" s="207">
        <f>出雲1!W28</f>
        <v>0</v>
      </c>
      <c r="S14" s="210">
        <f>出雲1!X28</f>
        <v>0</v>
      </c>
      <c r="T14" s="207">
        <f>出雲1!Z28</f>
        <v>940</v>
      </c>
      <c r="U14" s="211">
        <f>出雲1!AA28</f>
        <v>0</v>
      </c>
      <c r="W14" s="195" t="s">
        <v>63</v>
      </c>
      <c r="X14" s="200">
        <f>市郡別!E18</f>
        <v>0</v>
      </c>
    </row>
    <row r="15" spans="1:24" ht="20.100000000000001" customHeight="1">
      <c r="A15" s="447"/>
      <c r="B15" s="816" t="s">
        <v>323</v>
      </c>
      <c r="C15" s="817"/>
      <c r="D15" s="201">
        <f t="shared" si="0"/>
        <v>10610</v>
      </c>
      <c r="E15" s="202">
        <f t="shared" si="1"/>
        <v>0</v>
      </c>
      <c r="F15" s="208">
        <f>雲南!E29</f>
        <v>9090</v>
      </c>
      <c r="G15" s="202">
        <f>雲南!F29</f>
        <v>0</v>
      </c>
      <c r="H15" s="208">
        <f>雲南!H29</f>
        <v>270</v>
      </c>
      <c r="I15" s="202">
        <f>雲南!I29</f>
        <v>0</v>
      </c>
      <c r="J15" s="208">
        <f>雲南!K29</f>
        <v>840</v>
      </c>
      <c r="K15" s="202">
        <f>雲南!L29</f>
        <v>0</v>
      </c>
      <c r="L15" s="208">
        <f>雲南!N29</f>
        <v>120</v>
      </c>
      <c r="M15" s="202">
        <f>雲南!O29</f>
        <v>0</v>
      </c>
      <c r="N15" s="208">
        <f>雲南!Q29</f>
        <v>80</v>
      </c>
      <c r="O15" s="202">
        <f>雲南!R29</f>
        <v>0</v>
      </c>
      <c r="P15" s="208">
        <f>雲南!T29</f>
        <v>50</v>
      </c>
      <c r="Q15" s="202">
        <f>雲南!U29</f>
        <v>0</v>
      </c>
      <c r="R15" s="208">
        <f>雲南!W29</f>
        <v>0</v>
      </c>
      <c r="S15" s="202">
        <f>雲南!X29</f>
        <v>0</v>
      </c>
      <c r="T15" s="208">
        <f>雲南!Z29</f>
        <v>160</v>
      </c>
      <c r="U15" s="203">
        <f>雲南!AA29</f>
        <v>0</v>
      </c>
      <c r="W15" s="195" t="s">
        <v>64</v>
      </c>
      <c r="X15" s="200">
        <f>市郡別!E20</f>
        <v>0</v>
      </c>
    </row>
    <row r="16" spans="1:24" ht="20.100000000000001" customHeight="1">
      <c r="A16" s="447"/>
      <c r="B16" s="796" t="s">
        <v>324</v>
      </c>
      <c r="C16" s="797"/>
      <c r="D16" s="798">
        <f t="shared" si="0"/>
        <v>3420</v>
      </c>
      <c r="E16" s="799">
        <f t="shared" si="1"/>
        <v>0</v>
      </c>
      <c r="F16" s="813">
        <f>仁多・飯石・隠岐!E16</f>
        <v>2810</v>
      </c>
      <c r="G16" s="799">
        <f>仁多・飯石・隠岐!F16</f>
        <v>0</v>
      </c>
      <c r="H16" s="813">
        <f>仁多・飯石・隠岐!H16</f>
        <v>120</v>
      </c>
      <c r="I16" s="799">
        <f>仁多・飯石・隠岐!I16</f>
        <v>0</v>
      </c>
      <c r="J16" s="813">
        <f>仁多・飯石・隠岐!K16</f>
        <v>310</v>
      </c>
      <c r="K16" s="799">
        <f>仁多・飯石・隠岐!L16</f>
        <v>0</v>
      </c>
      <c r="L16" s="813">
        <f>仁多・飯石・隠岐!N16</f>
        <v>70</v>
      </c>
      <c r="M16" s="799">
        <f>仁多・飯石・隠岐!O16</f>
        <v>0</v>
      </c>
      <c r="N16" s="813">
        <f>仁多・飯石・隠岐!Q16</f>
        <v>30</v>
      </c>
      <c r="O16" s="799">
        <f>仁多・飯石・隠岐!R16</f>
        <v>0</v>
      </c>
      <c r="P16" s="813">
        <f>仁多・飯石・隠岐!T16</f>
        <v>40</v>
      </c>
      <c r="Q16" s="799">
        <f>仁多・飯石・隠岐!U16</f>
        <v>0</v>
      </c>
      <c r="R16" s="813">
        <f>仁多・飯石・隠岐!W16</f>
        <v>0</v>
      </c>
      <c r="S16" s="799">
        <f>仁多・飯石・隠岐!X16</f>
        <v>0</v>
      </c>
      <c r="T16" s="813">
        <f>仁多・飯石・隠岐!Z16</f>
        <v>40</v>
      </c>
      <c r="U16" s="800">
        <f>仁多・飯石・隠岐!AA16</f>
        <v>0</v>
      </c>
      <c r="W16" s="195" t="s">
        <v>69</v>
      </c>
      <c r="X16" s="200">
        <f>市郡別!E21</f>
        <v>0</v>
      </c>
    </row>
    <row r="17" spans="1:24" ht="20.100000000000001" customHeight="1">
      <c r="A17" s="447"/>
      <c r="B17" s="796" t="s">
        <v>325</v>
      </c>
      <c r="C17" s="797"/>
      <c r="D17" s="798">
        <f t="shared" si="0"/>
        <v>1240</v>
      </c>
      <c r="E17" s="799">
        <f t="shared" si="1"/>
        <v>0</v>
      </c>
      <c r="F17" s="813">
        <f>仁多・飯石・隠岐!E22</f>
        <v>800</v>
      </c>
      <c r="G17" s="799">
        <f>仁多・飯石・隠岐!F22</f>
        <v>0</v>
      </c>
      <c r="H17" s="813">
        <f>仁多・飯石・隠岐!H22</f>
        <v>70</v>
      </c>
      <c r="I17" s="799">
        <f>仁多・飯石・隠岐!I22</f>
        <v>0</v>
      </c>
      <c r="J17" s="813">
        <f>仁多・飯石・隠岐!K22</f>
        <v>180</v>
      </c>
      <c r="K17" s="799">
        <f>仁多・飯石・隠岐!L22</f>
        <v>0</v>
      </c>
      <c r="L17" s="813">
        <f>仁多・飯石・隠岐!N22</f>
        <v>30</v>
      </c>
      <c r="M17" s="799">
        <f>仁多・飯石・隠岐!O22</f>
        <v>0</v>
      </c>
      <c r="N17" s="813">
        <f>仁多・飯石・隠岐!Q22</f>
        <v>20</v>
      </c>
      <c r="O17" s="799">
        <f>仁多・飯石・隠岐!R22</f>
        <v>0</v>
      </c>
      <c r="P17" s="813">
        <f>仁多・飯石・隠岐!T22</f>
        <v>110</v>
      </c>
      <c r="Q17" s="799">
        <f>仁多・飯石・隠岐!U22</f>
        <v>0</v>
      </c>
      <c r="R17" s="813">
        <f>仁多・飯石・隠岐!W22</f>
        <v>0</v>
      </c>
      <c r="S17" s="799">
        <f>仁多・飯石・隠岐!X22</f>
        <v>0</v>
      </c>
      <c r="T17" s="813">
        <f>仁多・飯石・隠岐!Z22</f>
        <v>30</v>
      </c>
      <c r="U17" s="800">
        <f>仁多・飯石・隠岐!AA22</f>
        <v>0</v>
      </c>
      <c r="W17" s="195" t="s">
        <v>66</v>
      </c>
      <c r="X17" s="200">
        <f>市郡別!E22</f>
        <v>0</v>
      </c>
    </row>
    <row r="18" spans="1:24" ht="20.100000000000001" customHeight="1" thickBot="1">
      <c r="A18" s="448"/>
      <c r="B18" s="802" t="s">
        <v>326</v>
      </c>
      <c r="C18" s="803"/>
      <c r="D18" s="804">
        <f t="shared" si="0"/>
        <v>4260</v>
      </c>
      <c r="E18" s="805">
        <f t="shared" si="1"/>
        <v>0</v>
      </c>
      <c r="F18" s="815">
        <f>仁多・飯石・隠岐!E33</f>
        <v>2990</v>
      </c>
      <c r="G18" s="805">
        <f>仁多・飯石・隠岐!F33</f>
        <v>0</v>
      </c>
      <c r="H18" s="815">
        <f>仁多・飯石・隠岐!H33</f>
        <v>260</v>
      </c>
      <c r="I18" s="805">
        <f>仁多・飯石・隠岐!I33</f>
        <v>0</v>
      </c>
      <c r="J18" s="815">
        <f>仁多・飯石・隠岐!K33</f>
        <v>860</v>
      </c>
      <c r="K18" s="805">
        <f>仁多・飯石・隠岐!L33</f>
        <v>0</v>
      </c>
      <c r="L18" s="815">
        <f>仁多・飯石・隠岐!N33</f>
        <v>80</v>
      </c>
      <c r="M18" s="805">
        <f>仁多・飯石・隠岐!O33</f>
        <v>0</v>
      </c>
      <c r="N18" s="815">
        <f>仁多・飯石・隠岐!Q33</f>
        <v>0</v>
      </c>
      <c r="O18" s="805">
        <f>仁多・飯石・隠岐!R33</f>
        <v>0</v>
      </c>
      <c r="P18" s="815">
        <f>仁多・飯石・隠岐!T33</f>
        <v>0</v>
      </c>
      <c r="Q18" s="805">
        <f>仁多・飯石・隠岐!U33</f>
        <v>0</v>
      </c>
      <c r="R18" s="815">
        <f>仁多・飯石・隠岐!W33</f>
        <v>0</v>
      </c>
      <c r="S18" s="805">
        <f>仁多・飯石・隠岐!X33</f>
        <v>0</v>
      </c>
      <c r="T18" s="815">
        <f>仁多・飯石・隠岐!Z33</f>
        <v>70</v>
      </c>
      <c r="U18" s="806">
        <f>仁多・飯石・隠岐!AA33</f>
        <v>0</v>
      </c>
      <c r="W18" s="195" t="s">
        <v>65</v>
      </c>
      <c r="X18" s="200">
        <f>市郡別!E23</f>
        <v>0</v>
      </c>
    </row>
    <row r="19" spans="1:24" ht="20.100000000000001" customHeight="1" thickTop="1" thickBot="1">
      <c r="A19" s="118"/>
      <c r="B19" s="120" t="s">
        <v>388</v>
      </c>
      <c r="C19" s="120"/>
      <c r="D19" s="212">
        <f t="shared" si="0"/>
        <v>136560</v>
      </c>
      <c r="E19" s="213">
        <f>SUM(E10,E11,E14:E18)</f>
        <v>0</v>
      </c>
      <c r="F19" s="212">
        <f t="shared" ref="F19:U19" si="2">SUM(F10,F11,F14:F18)</f>
        <v>107030</v>
      </c>
      <c r="G19" s="213">
        <f t="shared" si="2"/>
        <v>0</v>
      </c>
      <c r="H19" s="212">
        <f t="shared" si="2"/>
        <v>7370</v>
      </c>
      <c r="I19" s="213">
        <f t="shared" si="2"/>
        <v>0</v>
      </c>
      <c r="J19" s="212">
        <f t="shared" si="2"/>
        <v>13400</v>
      </c>
      <c r="K19" s="213">
        <f t="shared" si="2"/>
        <v>0</v>
      </c>
      <c r="L19" s="212">
        <f t="shared" si="2"/>
        <v>3390</v>
      </c>
      <c r="M19" s="213">
        <f t="shared" si="2"/>
        <v>0</v>
      </c>
      <c r="N19" s="212">
        <f t="shared" si="2"/>
        <v>1060</v>
      </c>
      <c r="O19" s="213">
        <f t="shared" si="2"/>
        <v>0</v>
      </c>
      <c r="P19" s="212">
        <f t="shared" si="2"/>
        <v>580</v>
      </c>
      <c r="Q19" s="213">
        <f t="shared" si="2"/>
        <v>0</v>
      </c>
      <c r="R19" s="212">
        <f t="shared" si="2"/>
        <v>730</v>
      </c>
      <c r="S19" s="213">
        <f t="shared" si="2"/>
        <v>0</v>
      </c>
      <c r="T19" s="212">
        <f t="shared" si="2"/>
        <v>3000</v>
      </c>
      <c r="U19" s="214">
        <f t="shared" si="2"/>
        <v>0</v>
      </c>
      <c r="W19" s="195" t="s">
        <v>94</v>
      </c>
      <c r="X19" s="200">
        <f>市郡別!E24</f>
        <v>0</v>
      </c>
    </row>
    <row r="20" spans="1:24" ht="20.100000000000001" customHeight="1" thickTop="1">
      <c r="A20" s="446" t="s">
        <v>56</v>
      </c>
      <c r="B20" s="807" t="s">
        <v>327</v>
      </c>
      <c r="C20" s="808"/>
      <c r="D20" s="809">
        <f t="shared" si="0"/>
        <v>8760</v>
      </c>
      <c r="E20" s="810">
        <f t="shared" si="1"/>
        <v>0</v>
      </c>
      <c r="F20" s="809">
        <f>大田!E30</f>
        <v>6980</v>
      </c>
      <c r="G20" s="810">
        <f>大田!F30</f>
        <v>0</v>
      </c>
      <c r="H20" s="809">
        <f>大田!H30</f>
        <v>430</v>
      </c>
      <c r="I20" s="810">
        <f>大田!I30</f>
        <v>0</v>
      </c>
      <c r="J20" s="809">
        <f>大田!K30</f>
        <v>1190</v>
      </c>
      <c r="K20" s="810">
        <f>大田!L30</f>
        <v>0</v>
      </c>
      <c r="L20" s="809"/>
      <c r="M20" s="810"/>
      <c r="N20" s="809">
        <f>大田!Q30</f>
        <v>0</v>
      </c>
      <c r="O20" s="810"/>
      <c r="P20" s="809">
        <f>大田!T30</f>
        <v>0</v>
      </c>
      <c r="Q20" s="810">
        <f>大田!U30</f>
        <v>0</v>
      </c>
      <c r="R20" s="809">
        <f>大田!W30</f>
        <v>0</v>
      </c>
      <c r="S20" s="810">
        <f>大田!X30</f>
        <v>0</v>
      </c>
      <c r="T20" s="809">
        <f>大田!Z30</f>
        <v>160</v>
      </c>
      <c r="U20" s="811">
        <f>大田!AA30</f>
        <v>0</v>
      </c>
      <c r="W20" s="195" t="s">
        <v>89</v>
      </c>
      <c r="X20" s="200">
        <f>市郡別!E25</f>
        <v>0</v>
      </c>
    </row>
    <row r="21" spans="1:24" ht="20.100000000000001" customHeight="1">
      <c r="A21" s="452" t="s">
        <v>386</v>
      </c>
      <c r="B21" s="796" t="s">
        <v>328</v>
      </c>
      <c r="C21" s="812"/>
      <c r="D21" s="798">
        <f t="shared" si="0"/>
        <v>4450</v>
      </c>
      <c r="E21" s="799">
        <f t="shared" si="1"/>
        <v>0</v>
      </c>
      <c r="F21" s="813">
        <f>邑智!E24</f>
        <v>2970</v>
      </c>
      <c r="G21" s="799">
        <f>邑智!F24</f>
        <v>0</v>
      </c>
      <c r="H21" s="813">
        <f>邑智!H24</f>
        <v>990</v>
      </c>
      <c r="I21" s="799">
        <f>邑智!I24</f>
        <v>0</v>
      </c>
      <c r="J21" s="813">
        <f>邑智!K24</f>
        <v>220</v>
      </c>
      <c r="K21" s="799">
        <f>邑智!L24</f>
        <v>0</v>
      </c>
      <c r="L21" s="813"/>
      <c r="M21" s="799"/>
      <c r="N21" s="813">
        <f>邑智!Q24</f>
        <v>0</v>
      </c>
      <c r="O21" s="799"/>
      <c r="P21" s="813">
        <f>邑智!T24</f>
        <v>180</v>
      </c>
      <c r="Q21" s="799">
        <f>邑智!U24</f>
        <v>0</v>
      </c>
      <c r="R21" s="813">
        <f>邑智!W24</f>
        <v>0</v>
      </c>
      <c r="S21" s="799">
        <f>邑智!X24</f>
        <v>0</v>
      </c>
      <c r="T21" s="813">
        <f>邑智!Z24</f>
        <v>90</v>
      </c>
      <c r="U21" s="800">
        <f>邑智!AA24</f>
        <v>0</v>
      </c>
      <c r="W21" s="395" t="s">
        <v>97</v>
      </c>
      <c r="X21" s="200">
        <f>市郡別!E29</f>
        <v>0</v>
      </c>
    </row>
    <row r="22" spans="1:24" ht="20.100000000000001" customHeight="1">
      <c r="A22" s="453" t="s">
        <v>387</v>
      </c>
      <c r="B22" s="796" t="s">
        <v>329</v>
      </c>
      <c r="C22" s="801"/>
      <c r="D22" s="798">
        <f t="shared" si="0"/>
        <v>6690</v>
      </c>
      <c r="E22" s="799">
        <f t="shared" si="1"/>
        <v>0</v>
      </c>
      <c r="F22" s="798">
        <f>江津・広島!E23</f>
        <v>4820</v>
      </c>
      <c r="G22" s="799">
        <f>SUM(江津・広島!F23)</f>
        <v>0</v>
      </c>
      <c r="H22" s="798">
        <f>江津・広島!H23</f>
        <v>410</v>
      </c>
      <c r="I22" s="799">
        <f>SUM(江津・広島!I23)</f>
        <v>0</v>
      </c>
      <c r="J22" s="798">
        <f>江津・広島!K23</f>
        <v>950</v>
      </c>
      <c r="K22" s="799">
        <f>SUM(江津・広島!L23)</f>
        <v>0</v>
      </c>
      <c r="L22" s="848" t="s">
        <v>1081</v>
      </c>
      <c r="M22" s="849"/>
      <c r="N22" s="848" t="s">
        <v>1081</v>
      </c>
      <c r="O22" s="849"/>
      <c r="P22" s="798">
        <f>江津・広島!T23</f>
        <v>370</v>
      </c>
      <c r="Q22" s="799">
        <f>SUM(江津・広島!U23)</f>
        <v>0</v>
      </c>
      <c r="R22" s="798">
        <f>江津・広島!W23</f>
        <v>0</v>
      </c>
      <c r="S22" s="799">
        <f>SUM(江津・広島!X23)</f>
        <v>0</v>
      </c>
      <c r="T22" s="798">
        <f>江津・広島!Z23</f>
        <v>140</v>
      </c>
      <c r="U22" s="800">
        <f>SUM(江津・広島!AA23)</f>
        <v>0</v>
      </c>
      <c r="W22" s="395" t="s">
        <v>98</v>
      </c>
      <c r="X22" s="200">
        <f>市郡別!E30</f>
        <v>0</v>
      </c>
    </row>
    <row r="23" spans="1:24" ht="20.100000000000001" customHeight="1">
      <c r="A23" s="446"/>
      <c r="B23" s="796" t="s">
        <v>330</v>
      </c>
      <c r="C23" s="801"/>
      <c r="D23" s="798">
        <f t="shared" si="0"/>
        <v>16260</v>
      </c>
      <c r="E23" s="799">
        <f t="shared" si="1"/>
        <v>0</v>
      </c>
      <c r="F23" s="798">
        <f>浜田!E28</f>
        <v>10730</v>
      </c>
      <c r="G23" s="799">
        <f>浜田!F28</f>
        <v>0</v>
      </c>
      <c r="H23" s="798">
        <f>浜田!H28</f>
        <v>570</v>
      </c>
      <c r="I23" s="799">
        <f>浜田!I28</f>
        <v>0</v>
      </c>
      <c r="J23" s="798">
        <f>浜田!K28</f>
        <v>4030</v>
      </c>
      <c r="K23" s="799">
        <f>浜田!L28</f>
        <v>0</v>
      </c>
      <c r="L23" s="798"/>
      <c r="M23" s="799"/>
      <c r="N23" s="798"/>
      <c r="O23" s="799"/>
      <c r="P23" s="798">
        <f>浜田!T28</f>
        <v>650</v>
      </c>
      <c r="Q23" s="799">
        <f>浜田!U28</f>
        <v>0</v>
      </c>
      <c r="R23" s="798">
        <f>浜田!W28</f>
        <v>0</v>
      </c>
      <c r="S23" s="799">
        <f>浜田!X28</f>
        <v>0</v>
      </c>
      <c r="T23" s="798">
        <f>浜田!Z28</f>
        <v>280</v>
      </c>
      <c r="U23" s="800">
        <f>浜田!AA28</f>
        <v>0</v>
      </c>
      <c r="W23" s="195" t="s">
        <v>161</v>
      </c>
      <c r="X23" s="200">
        <f>市郡別!E31</f>
        <v>0</v>
      </c>
    </row>
    <row r="24" spans="1:24" ht="20.100000000000001" customHeight="1">
      <c r="A24" s="447"/>
      <c r="B24" s="796" t="s">
        <v>331</v>
      </c>
      <c r="C24" s="801"/>
      <c r="D24" s="798">
        <f t="shared" si="0"/>
        <v>13720</v>
      </c>
      <c r="E24" s="799">
        <f t="shared" si="1"/>
        <v>0</v>
      </c>
      <c r="F24" s="798">
        <f>益田・鹿足・山口!E21</f>
        <v>8990</v>
      </c>
      <c r="G24" s="799">
        <f>益田・鹿足・山口!F21</f>
        <v>0</v>
      </c>
      <c r="H24" s="798">
        <f>益田・鹿足・山口!H21</f>
        <v>1400</v>
      </c>
      <c r="I24" s="799">
        <f>益田・鹿足・山口!I21</f>
        <v>0</v>
      </c>
      <c r="J24" s="798">
        <f>益田・鹿足・山口!K21</f>
        <v>2980</v>
      </c>
      <c r="K24" s="799">
        <f>益田・鹿足・山口!L21</f>
        <v>0</v>
      </c>
      <c r="L24" s="798"/>
      <c r="M24" s="799"/>
      <c r="N24" s="798"/>
      <c r="O24" s="799"/>
      <c r="P24" s="798">
        <f>益田・鹿足・山口!T21</f>
        <v>150</v>
      </c>
      <c r="Q24" s="799">
        <f>益田・鹿足・山口!U21</f>
        <v>0</v>
      </c>
      <c r="R24" s="798">
        <f>益田・鹿足・山口!W21</f>
        <v>0</v>
      </c>
      <c r="S24" s="799">
        <f>益田・鹿足・山口!X21</f>
        <v>0</v>
      </c>
      <c r="T24" s="798">
        <f>益田・鹿足・山口!Z21</f>
        <v>200</v>
      </c>
      <c r="U24" s="800">
        <f>益田・鹿足・山口!AA21</f>
        <v>0</v>
      </c>
      <c r="W24" s="195" t="s">
        <v>162</v>
      </c>
      <c r="X24" s="200">
        <f>市郡別!E32</f>
        <v>0</v>
      </c>
    </row>
    <row r="25" spans="1:24" ht="20.100000000000001" customHeight="1" thickBot="1">
      <c r="A25" s="448"/>
      <c r="B25" s="802" t="s">
        <v>332</v>
      </c>
      <c r="C25" s="814"/>
      <c r="D25" s="804">
        <f t="shared" si="0"/>
        <v>3270</v>
      </c>
      <c r="E25" s="805">
        <f t="shared" si="1"/>
        <v>0</v>
      </c>
      <c r="F25" s="815">
        <f>益田・鹿足・山口!E30</f>
        <v>1470</v>
      </c>
      <c r="G25" s="805">
        <f>益田・鹿足・山口!F30</f>
        <v>0</v>
      </c>
      <c r="H25" s="815">
        <f>益田・鹿足・山口!H30</f>
        <v>780</v>
      </c>
      <c r="I25" s="805">
        <f>益田・鹿足・山口!I30</f>
        <v>0</v>
      </c>
      <c r="J25" s="815">
        <f>益田・鹿足・山口!K30</f>
        <v>960</v>
      </c>
      <c r="K25" s="805">
        <f>益田・鹿足・山口!L30</f>
        <v>0</v>
      </c>
      <c r="L25" s="815"/>
      <c r="M25" s="805"/>
      <c r="N25" s="815"/>
      <c r="O25" s="805"/>
      <c r="P25" s="815">
        <f>益田・鹿足・山口!T30</f>
        <v>0</v>
      </c>
      <c r="Q25" s="805">
        <f>益田・鹿足・山口!U30</f>
        <v>0</v>
      </c>
      <c r="R25" s="815">
        <f>益田・鹿足・山口!W30</f>
        <v>0</v>
      </c>
      <c r="S25" s="805">
        <f>益田・鹿足・山口!X30</f>
        <v>0</v>
      </c>
      <c r="T25" s="815">
        <f>益田・鹿足・山口!Z30</f>
        <v>60</v>
      </c>
      <c r="U25" s="806">
        <f>益田・鹿足・山口!AA30</f>
        <v>0</v>
      </c>
      <c r="W25" s="195" t="s">
        <v>163</v>
      </c>
      <c r="X25" s="200">
        <f>市郡別!E33</f>
        <v>0</v>
      </c>
    </row>
    <row r="26" spans="1:24" ht="20.100000000000001" customHeight="1" thickTop="1" thickBot="1">
      <c r="A26" s="118"/>
      <c r="B26" s="120" t="s">
        <v>389</v>
      </c>
      <c r="C26" s="119"/>
      <c r="D26" s="212">
        <f t="shared" si="0"/>
        <v>53150</v>
      </c>
      <c r="E26" s="213">
        <f>SUM(E20:E25)</f>
        <v>0</v>
      </c>
      <c r="F26" s="212">
        <f>SUM(F20:F25)</f>
        <v>35960</v>
      </c>
      <c r="G26" s="213">
        <f t="shared" ref="G26:U26" si="3">SUM(G20:G25)</f>
        <v>0</v>
      </c>
      <c r="H26" s="212">
        <f t="shared" si="3"/>
        <v>4580</v>
      </c>
      <c r="I26" s="213">
        <f t="shared" si="3"/>
        <v>0</v>
      </c>
      <c r="J26" s="212">
        <f t="shared" si="3"/>
        <v>10330</v>
      </c>
      <c r="K26" s="213">
        <f t="shared" si="3"/>
        <v>0</v>
      </c>
      <c r="L26" s="212"/>
      <c r="M26" s="213"/>
      <c r="N26" s="212"/>
      <c r="O26" s="213"/>
      <c r="P26" s="212">
        <f t="shared" si="3"/>
        <v>1350</v>
      </c>
      <c r="Q26" s="213">
        <f t="shared" si="3"/>
        <v>0</v>
      </c>
      <c r="R26" s="212">
        <f t="shared" si="3"/>
        <v>0</v>
      </c>
      <c r="S26" s="213">
        <f t="shared" si="3"/>
        <v>0</v>
      </c>
      <c r="T26" s="212">
        <f t="shared" si="3"/>
        <v>930</v>
      </c>
      <c r="U26" s="214">
        <f t="shared" si="3"/>
        <v>0</v>
      </c>
      <c r="W26" s="195" t="s">
        <v>164</v>
      </c>
      <c r="X26" s="200">
        <f>市郡別!E34</f>
        <v>0</v>
      </c>
    </row>
    <row r="27" spans="1:24" ht="20.100000000000001" customHeight="1" thickTop="1" thickBot="1">
      <c r="A27" s="116" t="s">
        <v>228</v>
      </c>
      <c r="B27" s="117"/>
      <c r="C27" s="117"/>
      <c r="D27" s="215">
        <f t="shared" si="0"/>
        <v>189710</v>
      </c>
      <c r="E27" s="216">
        <f>E19+E26</f>
        <v>0</v>
      </c>
      <c r="F27" s="215">
        <f t="shared" ref="F27:U27" si="4">SUM(F26+F19)</f>
        <v>142990</v>
      </c>
      <c r="G27" s="216">
        <f t="shared" si="4"/>
        <v>0</v>
      </c>
      <c r="H27" s="215">
        <f t="shared" si="4"/>
        <v>11950</v>
      </c>
      <c r="I27" s="216">
        <f t="shared" si="4"/>
        <v>0</v>
      </c>
      <c r="J27" s="215">
        <f t="shared" si="4"/>
        <v>23730</v>
      </c>
      <c r="K27" s="216">
        <f t="shared" si="4"/>
        <v>0</v>
      </c>
      <c r="L27" s="215">
        <f t="shared" si="4"/>
        <v>3390</v>
      </c>
      <c r="M27" s="216">
        <f t="shared" si="4"/>
        <v>0</v>
      </c>
      <c r="N27" s="215">
        <f t="shared" si="4"/>
        <v>1060</v>
      </c>
      <c r="O27" s="216">
        <f t="shared" si="4"/>
        <v>0</v>
      </c>
      <c r="P27" s="215">
        <f t="shared" si="4"/>
        <v>1930</v>
      </c>
      <c r="Q27" s="216">
        <f t="shared" si="4"/>
        <v>0</v>
      </c>
      <c r="R27" s="215">
        <f t="shared" si="4"/>
        <v>730</v>
      </c>
      <c r="S27" s="216">
        <f t="shared" si="4"/>
        <v>0</v>
      </c>
      <c r="T27" s="215">
        <f t="shared" si="4"/>
        <v>3930</v>
      </c>
      <c r="U27" s="218">
        <f t="shared" si="4"/>
        <v>0</v>
      </c>
      <c r="W27" s="395" t="s">
        <v>264</v>
      </c>
      <c r="X27" s="200">
        <f>鳥取1!C32</f>
        <v>0</v>
      </c>
    </row>
    <row r="28" spans="1:24" ht="20.100000000000001" customHeight="1" thickBot="1">
      <c r="D28" s="233"/>
      <c r="E28" s="233"/>
      <c r="F28" s="233"/>
      <c r="G28" s="233"/>
      <c r="H28" s="233"/>
      <c r="I28" s="233"/>
      <c r="J28" s="233"/>
      <c r="K28" s="233"/>
      <c r="L28" s="233"/>
      <c r="M28" s="233"/>
      <c r="N28" s="233"/>
      <c r="O28" s="233"/>
      <c r="P28" s="233"/>
      <c r="Q28" s="233"/>
      <c r="R28" s="233"/>
      <c r="S28" s="233"/>
      <c r="T28" s="233"/>
      <c r="U28" s="233"/>
      <c r="W28" s="395" t="s">
        <v>265</v>
      </c>
      <c r="X28" s="200">
        <f>鳥取2・八頭・岩美!C23</f>
        <v>0</v>
      </c>
    </row>
    <row r="29" spans="1:24" ht="20.100000000000001" customHeight="1">
      <c r="A29" s="449" t="s">
        <v>105</v>
      </c>
      <c r="B29" s="794" t="s">
        <v>333</v>
      </c>
      <c r="C29" s="69"/>
      <c r="D29" s="795">
        <f t="shared" ref="D29:D38" si="5">SUM(F29,H29,L29,J29,N29,P29,R29,T29)</f>
        <v>48100</v>
      </c>
      <c r="E29" s="220">
        <f t="shared" ref="E29:E37" si="6">SUM(G29,I29,M29,K29,O29,Q29,S29,U29)</f>
        <v>0</v>
      </c>
      <c r="F29" s="795">
        <f>米子・境港!E27</f>
        <v>3800</v>
      </c>
      <c r="G29" s="220">
        <f>米子・境港!F27</f>
        <v>0</v>
      </c>
      <c r="H29" s="795">
        <f>米子・境港!H27</f>
        <v>3140</v>
      </c>
      <c r="I29" s="220">
        <f>米子・境港!I27</f>
        <v>0</v>
      </c>
      <c r="J29" s="795">
        <f>米子・境港!K27</f>
        <v>7210</v>
      </c>
      <c r="K29" s="220">
        <f>米子・境港!L27</f>
        <v>0</v>
      </c>
      <c r="L29" s="795">
        <f>米子・境港!N27</f>
        <v>705</v>
      </c>
      <c r="M29" s="220">
        <f>米子・境港!O27</f>
        <v>0</v>
      </c>
      <c r="N29" s="795">
        <f>米子・境港!Q27</f>
        <v>320</v>
      </c>
      <c r="O29" s="220">
        <f>米子・境港!R27</f>
        <v>0</v>
      </c>
      <c r="P29" s="795">
        <f>米子・境港!T27</f>
        <v>0</v>
      </c>
      <c r="Q29" s="220">
        <f>米子・境港!U27</f>
        <v>0</v>
      </c>
      <c r="R29" s="795">
        <f>米子・境港!W27</f>
        <v>31870</v>
      </c>
      <c r="S29" s="220">
        <f>米子・境港!X27</f>
        <v>0</v>
      </c>
      <c r="T29" s="795">
        <f>米子・境港!Z27</f>
        <v>1055</v>
      </c>
      <c r="U29" s="221">
        <f>米子・境港!AA27</f>
        <v>0</v>
      </c>
      <c r="W29" s="395" t="s">
        <v>95</v>
      </c>
      <c r="X29" s="200">
        <f>市郡別!E36</f>
        <v>0</v>
      </c>
    </row>
    <row r="30" spans="1:24" ht="20.100000000000001" customHeight="1">
      <c r="A30" s="450"/>
      <c r="B30" s="796" t="s">
        <v>334</v>
      </c>
      <c r="C30" s="797"/>
      <c r="D30" s="798">
        <f t="shared" si="5"/>
        <v>10680</v>
      </c>
      <c r="E30" s="799">
        <f t="shared" si="6"/>
        <v>0</v>
      </c>
      <c r="F30" s="798">
        <f>米子・境港!E36</f>
        <v>1200</v>
      </c>
      <c r="G30" s="799">
        <f>米子・境港!F36</f>
        <v>0</v>
      </c>
      <c r="H30" s="798">
        <f>米子・境港!H36</f>
        <v>240</v>
      </c>
      <c r="I30" s="799">
        <f>米子・境港!I36</f>
        <v>0</v>
      </c>
      <c r="J30" s="798">
        <f>米子・境港!K36</f>
        <v>1090</v>
      </c>
      <c r="K30" s="799">
        <f>米子・境港!L36</f>
        <v>0</v>
      </c>
      <c r="L30" s="798">
        <f>米子・境港!N36</f>
        <v>265</v>
      </c>
      <c r="M30" s="799">
        <f>米子・境港!O36</f>
        <v>0</v>
      </c>
      <c r="N30" s="798">
        <f>米子・境港!Q36</f>
        <v>110</v>
      </c>
      <c r="O30" s="799">
        <f>米子・境港!R36</f>
        <v>0</v>
      </c>
      <c r="P30" s="798">
        <f>米子・境港!T36</f>
        <v>0</v>
      </c>
      <c r="Q30" s="799">
        <f>米子・境港!U36</f>
        <v>0</v>
      </c>
      <c r="R30" s="798">
        <f>米子・境港!W36</f>
        <v>7620</v>
      </c>
      <c r="S30" s="799">
        <f>米子・境港!X36</f>
        <v>0</v>
      </c>
      <c r="T30" s="798">
        <f>米子・境港!Z36</f>
        <v>155</v>
      </c>
      <c r="U30" s="800">
        <f>米子・境港!AA36</f>
        <v>0</v>
      </c>
      <c r="W30" s="395" t="s">
        <v>96</v>
      </c>
      <c r="X30" s="200">
        <f>市郡別!E37</f>
        <v>0</v>
      </c>
    </row>
    <row r="31" spans="1:24" ht="20.100000000000001" customHeight="1">
      <c r="A31" s="450"/>
      <c r="B31" s="796" t="s">
        <v>335</v>
      </c>
      <c r="C31" s="801"/>
      <c r="D31" s="798">
        <f t="shared" si="5"/>
        <v>10540</v>
      </c>
      <c r="E31" s="799">
        <f t="shared" si="6"/>
        <v>0</v>
      </c>
      <c r="F31" s="798">
        <f>西伯・日野!E17</f>
        <v>250</v>
      </c>
      <c r="G31" s="799">
        <f>西伯・日野!F17</f>
        <v>0</v>
      </c>
      <c r="H31" s="798">
        <f>西伯・日野!H17</f>
        <v>345</v>
      </c>
      <c r="I31" s="799">
        <f>西伯・日野!I17</f>
        <v>0</v>
      </c>
      <c r="J31" s="798">
        <f>西伯・日野!K17</f>
        <v>890</v>
      </c>
      <c r="K31" s="799">
        <f>西伯・日野!L17</f>
        <v>0</v>
      </c>
      <c r="L31" s="798">
        <f>西伯・日野!N17</f>
        <v>125</v>
      </c>
      <c r="M31" s="799">
        <f>西伯・日野!O17</f>
        <v>0</v>
      </c>
      <c r="N31" s="798">
        <f>西伯・日野!Q17</f>
        <v>65</v>
      </c>
      <c r="O31" s="799">
        <f>西伯・日野!R17</f>
        <v>0</v>
      </c>
      <c r="P31" s="798">
        <f>西伯・日野!T17</f>
        <v>0</v>
      </c>
      <c r="Q31" s="799">
        <f>西伯・日野!U17</f>
        <v>0</v>
      </c>
      <c r="R31" s="798">
        <f>西伯・日野!W17</f>
        <v>8710</v>
      </c>
      <c r="S31" s="799">
        <f>西伯・日野!X17</f>
        <v>0</v>
      </c>
      <c r="T31" s="798">
        <f>西伯・日野!Z17</f>
        <v>155</v>
      </c>
      <c r="U31" s="800">
        <f>西伯・日野!AA17</f>
        <v>0</v>
      </c>
      <c r="W31" s="195" t="s">
        <v>91</v>
      </c>
      <c r="X31" s="200">
        <f>市郡別!E40</f>
        <v>0</v>
      </c>
    </row>
    <row r="32" spans="1:24" ht="20.100000000000001" customHeight="1">
      <c r="A32" s="450"/>
      <c r="B32" s="796" t="s">
        <v>336</v>
      </c>
      <c r="C32" s="797"/>
      <c r="D32" s="798">
        <f t="shared" si="5"/>
        <v>3925</v>
      </c>
      <c r="E32" s="799">
        <f t="shared" si="6"/>
        <v>0</v>
      </c>
      <c r="F32" s="798">
        <f>西伯・日野!E30</f>
        <v>260</v>
      </c>
      <c r="G32" s="799">
        <f>西伯・日野!F30</f>
        <v>0</v>
      </c>
      <c r="H32" s="798">
        <f>西伯・日野!H30</f>
        <v>105</v>
      </c>
      <c r="I32" s="799">
        <f>西伯・日野!I30</f>
        <v>0</v>
      </c>
      <c r="J32" s="798">
        <f>西伯・日野!K30</f>
        <v>590</v>
      </c>
      <c r="K32" s="799">
        <f>西伯・日野!L30</f>
        <v>0</v>
      </c>
      <c r="L32" s="798">
        <f>西伯・日野!N30</f>
        <v>55</v>
      </c>
      <c r="M32" s="799">
        <f>西伯・日野!O30</f>
        <v>0</v>
      </c>
      <c r="N32" s="798">
        <f>西伯・日野!Q30</f>
        <v>40</v>
      </c>
      <c r="O32" s="799">
        <f>西伯・日野!R30</f>
        <v>0</v>
      </c>
      <c r="P32" s="798">
        <f>西伯・日野!T30</f>
        <v>0</v>
      </c>
      <c r="Q32" s="799">
        <f>西伯・日野!U30</f>
        <v>0</v>
      </c>
      <c r="R32" s="798">
        <f>西伯・日野!W30</f>
        <v>2830</v>
      </c>
      <c r="S32" s="799">
        <f>西伯・日野!X30</f>
        <v>0</v>
      </c>
      <c r="T32" s="798">
        <f>西伯・日野!Z30</f>
        <v>45</v>
      </c>
      <c r="U32" s="800">
        <f>西伯・日野!AA30</f>
        <v>0</v>
      </c>
      <c r="W32" s="195" t="s">
        <v>92</v>
      </c>
      <c r="X32" s="200">
        <f>市郡別!E41</f>
        <v>0</v>
      </c>
    </row>
    <row r="33" spans="1:21" ht="20.100000000000001" customHeight="1">
      <c r="A33" s="450"/>
      <c r="B33" s="796" t="s">
        <v>337</v>
      </c>
      <c r="C33" s="801"/>
      <c r="D33" s="798">
        <f t="shared" si="5"/>
        <v>14205</v>
      </c>
      <c r="E33" s="799">
        <f t="shared" si="6"/>
        <v>0</v>
      </c>
      <c r="F33" s="798">
        <f>倉吉・東伯!E17</f>
        <v>110</v>
      </c>
      <c r="G33" s="799">
        <f>倉吉・東伯!F17</f>
        <v>0</v>
      </c>
      <c r="H33" s="798">
        <f>倉吉・東伯!H17</f>
        <v>650</v>
      </c>
      <c r="I33" s="799">
        <f>倉吉・東伯!I17</f>
        <v>0</v>
      </c>
      <c r="J33" s="798">
        <f>倉吉・東伯!K17</f>
        <v>1470</v>
      </c>
      <c r="K33" s="799">
        <f>倉吉・東伯!L17</f>
        <v>0</v>
      </c>
      <c r="L33" s="798">
        <f>倉吉・東伯!N17</f>
        <v>155</v>
      </c>
      <c r="M33" s="799">
        <f>倉吉・東伯!O17</f>
        <v>0</v>
      </c>
      <c r="N33" s="798">
        <f>倉吉・東伯!Q17</f>
        <v>100</v>
      </c>
      <c r="O33" s="799">
        <f>倉吉・東伯!R17</f>
        <v>0</v>
      </c>
      <c r="P33" s="798">
        <f>倉吉・東伯!T17</f>
        <v>0</v>
      </c>
      <c r="Q33" s="799">
        <f>倉吉・東伯!U17</f>
        <v>0</v>
      </c>
      <c r="R33" s="798">
        <f>倉吉・東伯!W17</f>
        <v>11470</v>
      </c>
      <c r="S33" s="799">
        <f>倉吉・東伯!X17</f>
        <v>0</v>
      </c>
      <c r="T33" s="798">
        <f>倉吉・東伯!Z17</f>
        <v>250</v>
      </c>
      <c r="U33" s="800">
        <f>倉吉・東伯!AA17</f>
        <v>0</v>
      </c>
    </row>
    <row r="34" spans="1:21" ht="20.100000000000001" customHeight="1">
      <c r="A34" s="450"/>
      <c r="B34" s="796" t="s">
        <v>338</v>
      </c>
      <c r="C34" s="797"/>
      <c r="D34" s="798">
        <f t="shared" si="5"/>
        <v>16565</v>
      </c>
      <c r="E34" s="799">
        <f t="shared" si="6"/>
        <v>0</v>
      </c>
      <c r="F34" s="798">
        <f>倉吉・東伯!E30</f>
        <v>160</v>
      </c>
      <c r="G34" s="799">
        <f>倉吉・東伯!F30</f>
        <v>0</v>
      </c>
      <c r="H34" s="798">
        <f>倉吉・東伯!H30</f>
        <v>485</v>
      </c>
      <c r="I34" s="799">
        <f>倉吉・東伯!I30</f>
        <v>0</v>
      </c>
      <c r="J34" s="798">
        <f>倉吉・東伯!K30</f>
        <v>1860</v>
      </c>
      <c r="K34" s="799">
        <f>倉吉・東伯!L30</f>
        <v>0</v>
      </c>
      <c r="L34" s="798">
        <f>倉吉・東伯!N30</f>
        <v>200</v>
      </c>
      <c r="M34" s="799">
        <f>倉吉・東伯!O30</f>
        <v>0</v>
      </c>
      <c r="N34" s="798">
        <f>倉吉・東伯!Q30</f>
        <v>110</v>
      </c>
      <c r="O34" s="799">
        <f>倉吉・東伯!R30</f>
        <v>0</v>
      </c>
      <c r="P34" s="798">
        <f>倉吉・東伯!T30</f>
        <v>0</v>
      </c>
      <c r="Q34" s="799">
        <f>倉吉・東伯!U30</f>
        <v>0</v>
      </c>
      <c r="R34" s="798">
        <f>倉吉・東伯!W30</f>
        <v>13550</v>
      </c>
      <c r="S34" s="799">
        <f>倉吉・東伯!X30</f>
        <v>0</v>
      </c>
      <c r="T34" s="798">
        <f>倉吉・東伯!Z30</f>
        <v>200</v>
      </c>
      <c r="U34" s="800">
        <f>倉吉・東伯!AA30</f>
        <v>0</v>
      </c>
    </row>
    <row r="35" spans="1:21" ht="20.100000000000001" customHeight="1">
      <c r="A35" s="450"/>
      <c r="B35" s="796" t="s">
        <v>339</v>
      </c>
      <c r="C35" s="801"/>
      <c r="D35" s="798">
        <f t="shared" si="5"/>
        <v>58030</v>
      </c>
      <c r="E35" s="799">
        <f t="shared" si="6"/>
        <v>0</v>
      </c>
      <c r="F35" s="798">
        <f>鳥取1!E35</f>
        <v>350</v>
      </c>
      <c r="G35" s="799">
        <f>鳥取1!F35</f>
        <v>0</v>
      </c>
      <c r="H35" s="798">
        <f>鳥取1!H35</f>
        <v>4625</v>
      </c>
      <c r="I35" s="799">
        <f>鳥取1!I35</f>
        <v>0</v>
      </c>
      <c r="J35" s="798">
        <f>鳥取1!K35</f>
        <v>6330</v>
      </c>
      <c r="K35" s="799">
        <f>鳥取1!L35</f>
        <v>0</v>
      </c>
      <c r="L35" s="798">
        <f>鳥取1!N35</f>
        <v>1480</v>
      </c>
      <c r="M35" s="799">
        <f>鳥取1!O35</f>
        <v>0</v>
      </c>
      <c r="N35" s="798">
        <f>鳥取1!Q35</f>
        <v>410</v>
      </c>
      <c r="O35" s="799">
        <f>鳥取1!R35</f>
        <v>0</v>
      </c>
      <c r="P35" s="798">
        <f>鳥取1!T35</f>
        <v>0</v>
      </c>
      <c r="Q35" s="799">
        <f>鳥取1!U35</f>
        <v>0</v>
      </c>
      <c r="R35" s="798">
        <f>鳥取1!W35</f>
        <v>43590</v>
      </c>
      <c r="S35" s="799">
        <f>鳥取1!X35</f>
        <v>0</v>
      </c>
      <c r="T35" s="798">
        <f>鳥取1!Z35</f>
        <v>1245</v>
      </c>
      <c r="U35" s="800">
        <f>鳥取1!AA35</f>
        <v>0</v>
      </c>
    </row>
    <row r="36" spans="1:21" ht="20.100000000000001" customHeight="1">
      <c r="A36" s="450"/>
      <c r="B36" s="796" t="s">
        <v>340</v>
      </c>
      <c r="C36" s="797"/>
      <c r="D36" s="798">
        <f t="shared" si="5"/>
        <v>7970</v>
      </c>
      <c r="E36" s="799">
        <f t="shared" si="6"/>
        <v>0</v>
      </c>
      <c r="F36" s="798">
        <f>鳥取2・八頭・岩美!E33</f>
        <v>30</v>
      </c>
      <c r="G36" s="799">
        <f>鳥取2・八頭・岩美!F33</f>
        <v>0</v>
      </c>
      <c r="H36" s="798">
        <f>鳥取2・八頭・岩美!H33</f>
        <v>425</v>
      </c>
      <c r="I36" s="799">
        <f>鳥取2・八頭・岩美!I33</f>
        <v>0</v>
      </c>
      <c r="J36" s="798">
        <f>鳥取2・八頭・岩美!K33</f>
        <v>780</v>
      </c>
      <c r="K36" s="799">
        <f>鳥取2・八頭・岩美!L33</f>
        <v>0</v>
      </c>
      <c r="L36" s="798">
        <f>鳥取2・八頭・岩美!N33</f>
        <v>55</v>
      </c>
      <c r="M36" s="799">
        <f>鳥取2・八頭・岩美!O33</f>
        <v>0</v>
      </c>
      <c r="N36" s="798">
        <f>鳥取2・八頭・岩美!Q33</f>
        <v>40</v>
      </c>
      <c r="O36" s="799">
        <f>鳥取2・八頭・岩美!R33</f>
        <v>0</v>
      </c>
      <c r="P36" s="798">
        <f>鳥取2・八頭・岩美!T33</f>
        <v>0</v>
      </c>
      <c r="Q36" s="799">
        <f>鳥取2・八頭・岩美!U33</f>
        <v>0</v>
      </c>
      <c r="R36" s="798">
        <f>鳥取2・八頭・岩美!W33</f>
        <v>6520</v>
      </c>
      <c r="S36" s="799">
        <f>鳥取2・八頭・岩美!X33</f>
        <v>0</v>
      </c>
      <c r="T36" s="798">
        <f>鳥取2・八頭・岩美!Z33</f>
        <v>120</v>
      </c>
      <c r="U36" s="800">
        <f>鳥取2・八頭・岩美!AA33</f>
        <v>0</v>
      </c>
    </row>
    <row r="37" spans="1:21" ht="20.100000000000001" customHeight="1" thickBot="1">
      <c r="A37" s="451"/>
      <c r="B37" s="802" t="s">
        <v>341</v>
      </c>
      <c r="C37" s="803"/>
      <c r="D37" s="804">
        <f t="shared" si="5"/>
        <v>3450</v>
      </c>
      <c r="E37" s="805">
        <f t="shared" si="6"/>
        <v>0</v>
      </c>
      <c r="F37" s="804">
        <f>鳥取2・八頭・岩美!E38</f>
        <v>0</v>
      </c>
      <c r="G37" s="805">
        <f>鳥取2・八頭・岩美!F38</f>
        <v>0</v>
      </c>
      <c r="H37" s="804">
        <f>鳥取2・八頭・岩美!H38</f>
        <v>85</v>
      </c>
      <c r="I37" s="805">
        <f>鳥取2・八頭・岩美!I38</f>
        <v>0</v>
      </c>
      <c r="J37" s="804">
        <f>鳥取2・八頭・岩美!K38</f>
        <v>310</v>
      </c>
      <c r="K37" s="805">
        <f>鳥取2・八頭・岩美!L38</f>
        <v>0</v>
      </c>
      <c r="L37" s="804">
        <f>鳥取2・八頭・岩美!N38</f>
        <v>30</v>
      </c>
      <c r="M37" s="805">
        <f>鳥取2・八頭・岩美!O38</f>
        <v>0</v>
      </c>
      <c r="N37" s="804">
        <f>鳥取2・八頭・岩美!Q38</f>
        <v>15</v>
      </c>
      <c r="O37" s="805">
        <f>鳥取2・八頭・岩美!R38</f>
        <v>0</v>
      </c>
      <c r="P37" s="804">
        <f>鳥取2・八頭・岩美!T38</f>
        <v>0</v>
      </c>
      <c r="Q37" s="805">
        <f>鳥取2・八頭・岩美!U38</f>
        <v>0</v>
      </c>
      <c r="R37" s="804">
        <f>鳥取2・八頭・岩美!W38</f>
        <v>2960</v>
      </c>
      <c r="S37" s="805">
        <f>鳥取2・八頭・岩美!X38</f>
        <v>0</v>
      </c>
      <c r="T37" s="804">
        <f>鳥取2・八頭・岩美!Z38</f>
        <v>50</v>
      </c>
      <c r="U37" s="806">
        <f>鳥取2・八頭・岩美!AA38</f>
        <v>0</v>
      </c>
    </row>
    <row r="38" spans="1:21" ht="20.100000000000001" customHeight="1" thickTop="1" thickBot="1">
      <c r="A38" s="115" t="s">
        <v>156</v>
      </c>
      <c r="B38" s="188"/>
      <c r="C38" s="188"/>
      <c r="D38" s="215">
        <f t="shared" si="5"/>
        <v>173465</v>
      </c>
      <c r="E38" s="216">
        <f>SUM(E29:E37)</f>
        <v>0</v>
      </c>
      <c r="F38" s="215">
        <f t="shared" ref="F38:U38" si="7">SUM(F29:F30,F31:F32,F33:F34,F35:F37)</f>
        <v>6160</v>
      </c>
      <c r="G38" s="216">
        <f t="shared" si="7"/>
        <v>0</v>
      </c>
      <c r="H38" s="223">
        <f t="shared" si="7"/>
        <v>10100</v>
      </c>
      <c r="I38" s="216">
        <f t="shared" si="7"/>
        <v>0</v>
      </c>
      <c r="J38" s="223">
        <f t="shared" si="7"/>
        <v>20530</v>
      </c>
      <c r="K38" s="216">
        <f t="shared" si="7"/>
        <v>0</v>
      </c>
      <c r="L38" s="215">
        <f t="shared" si="7"/>
        <v>3070</v>
      </c>
      <c r="M38" s="216">
        <f t="shared" si="7"/>
        <v>0</v>
      </c>
      <c r="N38" s="215">
        <f t="shared" si="7"/>
        <v>1210</v>
      </c>
      <c r="O38" s="216">
        <f t="shared" si="7"/>
        <v>0</v>
      </c>
      <c r="P38" s="223">
        <f t="shared" si="7"/>
        <v>0</v>
      </c>
      <c r="Q38" s="216">
        <f t="shared" si="7"/>
        <v>0</v>
      </c>
      <c r="R38" s="215">
        <f t="shared" si="7"/>
        <v>129120</v>
      </c>
      <c r="S38" s="216">
        <f t="shared" si="7"/>
        <v>0</v>
      </c>
      <c r="T38" s="217">
        <f t="shared" si="7"/>
        <v>3275</v>
      </c>
      <c r="U38" s="218">
        <f t="shared" si="7"/>
        <v>0</v>
      </c>
    </row>
    <row r="39" spans="1:21" ht="19.5" customHeight="1" thickBot="1">
      <c r="D39" s="234"/>
      <c r="E39" s="234"/>
      <c r="F39" s="234"/>
      <c r="G39" s="234"/>
      <c r="H39" s="234"/>
      <c r="I39" s="234"/>
      <c r="J39" s="234"/>
      <c r="K39" s="234"/>
      <c r="L39" s="234"/>
      <c r="M39" s="234"/>
      <c r="N39" s="234"/>
      <c r="O39" s="234"/>
      <c r="P39" s="234"/>
      <c r="Q39" s="234"/>
      <c r="R39" s="235" t="s">
        <v>300</v>
      </c>
      <c r="S39" s="235"/>
      <c r="T39" s="234"/>
      <c r="U39" s="234"/>
    </row>
    <row r="40" spans="1:21" ht="20.100000000000001" customHeight="1">
      <c r="A40" s="189" t="s">
        <v>159</v>
      </c>
      <c r="B40" s="30"/>
      <c r="C40" s="30"/>
      <c r="D40" s="219">
        <f>SUM(F40,H40,L40,J40,N40,P40,R40,T40)</f>
        <v>260</v>
      </c>
      <c r="E40" s="224">
        <f>SUM(G40,I40,M40,K40,O40,Q40,S40,U40)</f>
        <v>0</v>
      </c>
      <c r="F40" s="219">
        <f>江津・広島!E29</f>
        <v>0</v>
      </c>
      <c r="G40" s="224">
        <f>江津・広島!F29</f>
        <v>0</v>
      </c>
      <c r="H40" s="219">
        <f>江津・広島!H29</f>
        <v>0</v>
      </c>
      <c r="I40" s="224">
        <f>江津・広島!I29</f>
        <v>0</v>
      </c>
      <c r="J40" s="219">
        <f>江津・広島!K29</f>
        <v>0</v>
      </c>
      <c r="K40" s="224">
        <f>江津・広島!L29</f>
        <v>0</v>
      </c>
      <c r="L40" s="219">
        <f>江津・広島!N29</f>
        <v>0</v>
      </c>
      <c r="M40" s="224">
        <f>江津・広島!O29</f>
        <v>0</v>
      </c>
      <c r="N40" s="219">
        <f>江津・広島!Q29</f>
        <v>0</v>
      </c>
      <c r="O40" s="224">
        <f>江津・広島!R29</f>
        <v>0</v>
      </c>
      <c r="P40" s="219">
        <f>江津・広島!T29</f>
        <v>260</v>
      </c>
      <c r="Q40" s="224">
        <f>江津・広島!U29</f>
        <v>0</v>
      </c>
      <c r="R40" s="219">
        <f>江津・広島!W29</f>
        <v>0</v>
      </c>
      <c r="S40" s="224">
        <f>江津・広島!X29</f>
        <v>0</v>
      </c>
      <c r="T40" s="219">
        <f>江津・広島!Z29</f>
        <v>0</v>
      </c>
      <c r="U40" s="225">
        <f>江津・広島!AA29</f>
        <v>0</v>
      </c>
    </row>
    <row r="41" spans="1:21" ht="20.100000000000001" customHeight="1" thickBot="1">
      <c r="A41" s="190" t="s">
        <v>158</v>
      </c>
      <c r="B41" s="191"/>
      <c r="C41" s="191"/>
      <c r="D41" s="226">
        <f>SUM(F41,H41,J41,N41,P41,L41,R41,T41)</f>
        <v>800</v>
      </c>
      <c r="E41" s="227">
        <f>SUM(G41,I41,K41,O41,Q41,M41,S41,U41)</f>
        <v>0</v>
      </c>
      <c r="F41" s="226"/>
      <c r="G41" s="227"/>
      <c r="H41" s="226">
        <f>益田・鹿足・山口!H38</f>
        <v>70</v>
      </c>
      <c r="I41" s="227">
        <f>益田・鹿足・山口!I38</f>
        <v>0</v>
      </c>
      <c r="J41" s="226">
        <f>益田・鹿足・山口!K38</f>
        <v>300</v>
      </c>
      <c r="K41" s="227">
        <f>益田・鹿足・山口!L38</f>
        <v>0</v>
      </c>
      <c r="L41" s="226">
        <f>益田・鹿足・山口!T38</f>
        <v>170</v>
      </c>
      <c r="M41" s="227">
        <f>益田・鹿足・山口!U38</f>
        <v>0</v>
      </c>
      <c r="N41" s="226">
        <f>益田・鹿足・山口!Q38</f>
        <v>0</v>
      </c>
      <c r="O41" s="227">
        <f>益田・鹿足・山口!R38</f>
        <v>0</v>
      </c>
      <c r="P41" s="226"/>
      <c r="Q41" s="227"/>
      <c r="R41" s="226">
        <f>益田・鹿足・山口!E38</f>
        <v>260</v>
      </c>
      <c r="S41" s="227">
        <f>益田・鹿足・山口!F38</f>
        <v>0</v>
      </c>
      <c r="T41" s="226">
        <f>益田・鹿足・山口!Z38</f>
        <v>0</v>
      </c>
      <c r="U41" s="228">
        <f>益田・鹿足・山口!AA38</f>
        <v>0</v>
      </c>
    </row>
    <row r="42" spans="1:21" ht="20.100000000000001" customHeight="1" thickBot="1">
      <c r="D42" s="234"/>
      <c r="E42" s="234"/>
      <c r="F42" s="233"/>
      <c r="G42" s="233"/>
      <c r="H42" s="234"/>
      <c r="I42" s="234"/>
      <c r="J42" s="234"/>
      <c r="K42" s="234"/>
      <c r="L42" s="234"/>
      <c r="M42" s="234"/>
      <c r="N42" s="234"/>
      <c r="O42" s="234"/>
      <c r="P42" s="234"/>
      <c r="Q42" s="234"/>
      <c r="R42" s="234"/>
      <c r="S42" s="234"/>
      <c r="T42" s="234"/>
      <c r="U42" s="234"/>
    </row>
    <row r="43" spans="1:21" ht="20.100000000000001" customHeight="1" thickBot="1">
      <c r="A43" s="85" t="s">
        <v>242</v>
      </c>
      <c r="B43" s="77"/>
      <c r="C43" s="77"/>
      <c r="D43" s="229">
        <f>D27+D38+D40+D41</f>
        <v>364235</v>
      </c>
      <c r="E43" s="230">
        <f>E27+E38+E40+E41</f>
        <v>0</v>
      </c>
      <c r="F43" s="229">
        <f t="shared" ref="F43:U43" si="8">F27+F38+F40+F41</f>
        <v>149150</v>
      </c>
      <c r="G43" s="230">
        <f t="shared" si="8"/>
        <v>0</v>
      </c>
      <c r="H43" s="229">
        <f t="shared" si="8"/>
        <v>22120</v>
      </c>
      <c r="I43" s="230">
        <f t="shared" si="8"/>
        <v>0</v>
      </c>
      <c r="J43" s="229">
        <f t="shared" si="8"/>
        <v>44560</v>
      </c>
      <c r="K43" s="230">
        <f t="shared" si="8"/>
        <v>0</v>
      </c>
      <c r="L43" s="229">
        <f>L27+L38+L40+L41</f>
        <v>6630</v>
      </c>
      <c r="M43" s="230">
        <f>M27+M38+M40+M41</f>
        <v>0</v>
      </c>
      <c r="N43" s="229">
        <f t="shared" si="8"/>
        <v>2270</v>
      </c>
      <c r="O43" s="230">
        <f t="shared" si="8"/>
        <v>0</v>
      </c>
      <c r="P43" s="229">
        <f>P27+P38+P40</f>
        <v>2190</v>
      </c>
      <c r="Q43" s="230">
        <f>Q27+Q38+Q40</f>
        <v>0</v>
      </c>
      <c r="R43" s="229">
        <f t="shared" si="8"/>
        <v>130110</v>
      </c>
      <c r="S43" s="230">
        <f t="shared" si="8"/>
        <v>0</v>
      </c>
      <c r="T43" s="231">
        <f t="shared" si="8"/>
        <v>7205</v>
      </c>
      <c r="U43" s="232">
        <f t="shared" si="8"/>
        <v>0</v>
      </c>
    </row>
    <row r="44" spans="1:21" ht="20.100000000000001" customHeight="1"/>
    <row r="45" spans="1:21" ht="20.100000000000001" customHeight="1"/>
  </sheetData>
  <sheetProtection algorithmName="SHA-512" hashValue="he0QTNKubCrEvADQcIhsFJWv4pm9I0ej33zfxd4SKa3AY/L29F5kSMQe9w1cgey/Y+ErwsGl+WOAAajM0m7xbw==" saltValue="zkoiOubhhepCD/o/W6EU4w==" spinCount="100000" sheet="1" objects="1" scenarios="1"/>
  <mergeCells count="8">
    <mergeCell ref="F3:F4"/>
    <mergeCell ref="D3:E4"/>
    <mergeCell ref="A3:C4"/>
    <mergeCell ref="S3:U3"/>
    <mergeCell ref="S4:U4"/>
    <mergeCell ref="G3:J4"/>
    <mergeCell ref="K3:N4"/>
    <mergeCell ref="O3:R4"/>
  </mergeCells>
  <phoneticPr fontId="3"/>
  <conditionalFormatting sqref="E8:E43 G8:G43 I8:I43 K8:K43 M8:M43 O8:O43 Q8:Q43 S8:S43 U8:U43">
    <cfRule type="cellIs" dxfId="85" priority="71" stopIfTrue="1" operator="greaterThan">
      <formula>D8</formula>
    </cfRule>
    <cfRule type="cellIs" dxfId="84" priority="72" stopIfTrue="1" operator="lessThan">
      <formula>D8</formula>
    </cfRule>
  </conditionalFormatting>
  <conditionalFormatting sqref="W6:W32">
    <cfRule type="expression" dxfId="83" priority="1">
      <formula>$X6&lt;&gt;0</formula>
    </cfRule>
  </conditionalFormatting>
  <hyperlinks>
    <hyperlink ref="W3" location="地図!A1" display="地図" xr:uid="{00000000-0004-0000-0800-000000000000}"/>
    <hyperlink ref="W4" location="申込書!A1" display="申込書" xr:uid="{00000000-0004-0000-0800-000001000000}"/>
    <hyperlink ref="W11" location="雲南!A1" display="雲南市" xr:uid="{00000000-0004-0000-0800-000002000000}"/>
    <hyperlink ref="W12:W14" location="仁多・飯石・隠岐!A1" display="仁多郡" xr:uid="{00000000-0004-0000-0800-000003000000}"/>
    <hyperlink ref="W15" location="大田!A1" display="大田市" xr:uid="{00000000-0004-0000-0800-000004000000}"/>
    <hyperlink ref="W16" location="邑智!A1" display="邑智郡" xr:uid="{00000000-0004-0000-0800-000005000000}"/>
    <hyperlink ref="W18" location="浜田!A1" display="浜田市" xr:uid="{00000000-0004-0000-0800-000006000000}"/>
    <hyperlink ref="W17" location="江津・広島!A1" display="江津市" xr:uid="{00000000-0004-0000-0800-000007000000}"/>
    <hyperlink ref="W31" location="江津・広島!A1" display="広島県" xr:uid="{00000000-0004-0000-0800-000008000000}"/>
    <hyperlink ref="W19:W20" location="益田・鹿足・山口!A1" display="益田市" xr:uid="{00000000-0004-0000-0800-000009000000}"/>
    <hyperlink ref="W32" location="益田・鹿足・山口!A1" display="山口県" xr:uid="{00000000-0004-0000-0800-00000A000000}"/>
    <hyperlink ref="W21" location="米子・境港!A1" display="米子市" xr:uid="{00000000-0004-0000-0800-00000B000000}"/>
    <hyperlink ref="W22" location="米子・境港!A1" display="境港市" xr:uid="{00000000-0004-0000-0800-00000C000000}"/>
    <hyperlink ref="W23:W24" location="西伯・日野!A1" display="西伯郡" xr:uid="{00000000-0004-0000-0800-00000D000000}"/>
    <hyperlink ref="W25:W26" location="倉吉・東伯!A1" display="倉吉市" xr:uid="{00000000-0004-0000-0800-00000E000000}"/>
    <hyperlink ref="W27" location="鳥取１!A1" display="鳥取１" xr:uid="{00000000-0004-0000-0800-00000F000000}"/>
    <hyperlink ref="W28:W30" location="新鳥取・八頭・岩美!A1" display="新鳥取市" xr:uid="{00000000-0004-0000-0800-000010000000}"/>
    <hyperlink ref="W6" location="松江１!A1" display="松江市１" xr:uid="{00000000-0004-0000-0800-000011000000}"/>
    <hyperlink ref="W10" location="出雲２!A1" display="出雲市２" xr:uid="{00000000-0004-0000-0800-000012000000}"/>
    <hyperlink ref="W9" location="出雲１!A1" display="出雲市１" xr:uid="{00000000-0004-0000-0800-000013000000}"/>
    <hyperlink ref="W8" location="安来!A1" display="安来市" xr:uid="{00000000-0004-0000-0800-000014000000}"/>
    <hyperlink ref="W7" location="松江２!A1" display="松江市２" xr:uid="{00000000-0004-0000-0800-000015000000}"/>
    <hyperlink ref="W28" location="鳥取２・八頭・岩美!A1" display="鳥取２" xr:uid="{00000000-0004-0000-0800-000016000000}"/>
    <hyperlink ref="W29" location="鳥取２・八頭・岩美!A1" display="八頭郡" xr:uid="{00000000-0004-0000-0800-000017000000}"/>
    <hyperlink ref="W30" location="鳥取２・八頭・岩美!A1" display="岩美郡" xr:uid="{00000000-0004-0000-0800-000018000000}"/>
  </hyperlinks>
  <pageMargins left="0.59055118110236227" right="0.11811023622047245" top="0.39370078740157483" bottom="0.27559055118110237" header="0" footer="0.19685039370078741"/>
  <pageSetup paperSize="9" scale="65" orientation="landscape" r:id="rId1"/>
  <headerFooter>
    <oddFooter>&amp;C
&amp;R&amp;"ＭＳ Ｐゴシック,太字"&amp;14山陰中央新報ＳＣ</oddFooter>
  </headerFooter>
  <ignoredErrors>
    <ignoredError sqref="E10:E14 E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FFEBFF"/>
    <pageSetUpPr fitToPage="1"/>
  </sheetPr>
  <dimension ref="A1:AM41"/>
  <sheetViews>
    <sheetView showGridLines="0" showZeros="0" zoomScale="80" zoomScaleNormal="80" workbookViewId="0">
      <pane xSplit="3" topLeftCell="D1" activePane="topRight" state="frozen"/>
      <selection activeCell="D1" sqref="D1"/>
      <selection pane="topRight" activeCell="D1" sqref="D1"/>
    </sheetView>
  </sheetViews>
  <sheetFormatPr defaultRowHeight="13.5"/>
  <cols>
    <col min="1" max="1" width="3.875" style="28" customWidth="1"/>
    <col min="2" max="2" width="9.75" style="28" customWidth="1"/>
    <col min="3" max="3" width="13.625" style="28" customWidth="1"/>
    <col min="4" max="4" width="7" style="28" customWidth="1"/>
    <col min="5" max="5" width="7.625" style="28" customWidth="1"/>
    <col min="6" max="6" width="8" style="28" customWidth="1"/>
    <col min="7" max="7" width="7" style="28" customWidth="1"/>
    <col min="8" max="8" width="7.625" style="28" customWidth="1"/>
    <col min="9" max="9" width="8" style="28" customWidth="1"/>
    <col min="10" max="10" width="7" style="28" customWidth="1"/>
    <col min="11" max="11" width="7.625" style="28" customWidth="1"/>
    <col min="12" max="12" width="8" style="28" customWidth="1"/>
    <col min="13" max="13" width="7" style="28" customWidth="1"/>
    <col min="14" max="14" width="7.625" style="28" customWidth="1"/>
    <col min="15" max="15" width="8" style="28" customWidth="1"/>
    <col min="16" max="16" width="7" style="28" customWidth="1"/>
    <col min="17" max="17" width="7.625" style="28" customWidth="1"/>
    <col min="18" max="18" width="8" style="28" customWidth="1"/>
    <col min="19" max="19" width="7" style="28" customWidth="1"/>
    <col min="20" max="20" width="7.625" style="28" customWidth="1"/>
    <col min="21" max="21" width="8" style="28" customWidth="1"/>
    <col min="22" max="22" width="7" style="28" customWidth="1"/>
    <col min="23" max="23" width="7.625" style="28" customWidth="1"/>
    <col min="24" max="24" width="8" style="28" customWidth="1"/>
    <col min="25" max="25" width="7" style="28" customWidth="1"/>
    <col min="26" max="26" width="7.625" style="28" customWidth="1"/>
    <col min="27" max="27" width="8" style="28" customWidth="1"/>
    <col min="28" max="36" width="8" style="28" hidden="1" customWidth="1"/>
    <col min="37" max="37" width="1.625" style="28" customWidth="1"/>
    <col min="38" max="38" width="8.625" style="28" customWidth="1"/>
    <col min="39" max="39" width="0.375" style="28" customWidth="1"/>
    <col min="40" max="16384" width="9" style="28"/>
  </cols>
  <sheetData>
    <row r="1" spans="1:39" ht="18" customHeight="1" thickBot="1">
      <c r="AA1" s="59" t="str">
        <f>申込書!I2</f>
        <v>2026年2月改定 (適用期間 2026年4月～2026年7月) (3)</v>
      </c>
      <c r="AB1" s="59"/>
      <c r="AC1" s="59"/>
      <c r="AD1" s="59"/>
      <c r="AE1" s="59"/>
      <c r="AF1" s="59"/>
      <c r="AG1" s="59"/>
      <c r="AH1" s="59"/>
      <c r="AI1" s="59"/>
      <c r="AJ1" s="59"/>
      <c r="AK1" s="59"/>
    </row>
    <row r="2" spans="1:39" ht="21.75" customHeight="1">
      <c r="A2" s="132" t="s">
        <v>138</v>
      </c>
      <c r="B2" s="133"/>
      <c r="C2" s="133"/>
      <c r="D2" s="134"/>
      <c r="E2" s="64" t="s">
        <v>79</v>
      </c>
      <c r="F2" s="25"/>
      <c r="G2" s="63"/>
      <c r="H2" s="64" t="s">
        <v>80</v>
      </c>
      <c r="I2" s="63"/>
      <c r="J2" s="64" t="s">
        <v>81</v>
      </c>
      <c r="K2" s="25"/>
      <c r="L2" s="27"/>
      <c r="M2" s="25"/>
      <c r="N2" s="63"/>
      <c r="O2" s="64" t="s">
        <v>86</v>
      </c>
      <c r="P2" s="25"/>
      <c r="Q2" s="25"/>
      <c r="R2" s="25"/>
      <c r="S2" s="25"/>
      <c r="T2" s="64" t="s">
        <v>160</v>
      </c>
      <c r="U2" s="25"/>
      <c r="V2" s="25"/>
      <c r="W2" s="27"/>
      <c r="X2" s="63"/>
      <c r="Y2" s="64" t="s">
        <v>130</v>
      </c>
      <c r="Z2" s="25"/>
      <c r="AA2" s="26"/>
    </row>
    <row r="3" spans="1:39" ht="21.75" customHeight="1">
      <c r="A3" s="1024">
        <f>申込書!B6</f>
        <v>0</v>
      </c>
      <c r="B3" s="1025"/>
      <c r="C3" s="1025"/>
      <c r="D3" s="1026"/>
      <c r="E3" s="1020">
        <f>市郡別!E43</f>
        <v>0</v>
      </c>
      <c r="F3" s="1047"/>
      <c r="G3" s="1021"/>
      <c r="H3" s="1036" t="str">
        <f>申込書!J17</f>
        <v/>
      </c>
      <c r="I3" s="1038"/>
      <c r="J3" s="1036">
        <f>申込書!B10</f>
        <v>0</v>
      </c>
      <c r="K3" s="1037"/>
      <c r="L3" s="1037"/>
      <c r="M3" s="1037"/>
      <c r="N3" s="1038"/>
      <c r="O3" s="1036">
        <f>申込書!B12</f>
        <v>0</v>
      </c>
      <c r="P3" s="1037"/>
      <c r="Q3" s="1037"/>
      <c r="R3" s="1037"/>
      <c r="S3" s="1038"/>
      <c r="T3" s="1036">
        <f>申込書!B21</f>
        <v>0</v>
      </c>
      <c r="U3" s="1037"/>
      <c r="V3" s="1037"/>
      <c r="W3" s="1037"/>
      <c r="X3" s="1038"/>
      <c r="Y3" s="1036">
        <f>申込書!E4</f>
        <v>0</v>
      </c>
      <c r="Z3" s="1037"/>
      <c r="AA3" s="1045"/>
      <c r="AL3" s="194" t="s">
        <v>132</v>
      </c>
    </row>
    <row r="4" spans="1:39" ht="21.75" customHeight="1" thickBot="1">
      <c r="A4" s="1027"/>
      <c r="B4" s="1028"/>
      <c r="C4" s="1028"/>
      <c r="D4" s="1029"/>
      <c r="E4" s="1022"/>
      <c r="F4" s="1048"/>
      <c r="G4" s="1023"/>
      <c r="H4" s="1039"/>
      <c r="I4" s="1041"/>
      <c r="J4" s="1039"/>
      <c r="K4" s="1040"/>
      <c r="L4" s="1040"/>
      <c r="M4" s="1040"/>
      <c r="N4" s="1041"/>
      <c r="O4" s="1039"/>
      <c r="P4" s="1040"/>
      <c r="Q4" s="1040"/>
      <c r="R4" s="1040"/>
      <c r="S4" s="1041"/>
      <c r="T4" s="1039"/>
      <c r="U4" s="1040"/>
      <c r="V4" s="1040"/>
      <c r="W4" s="1040"/>
      <c r="X4" s="1041"/>
      <c r="Y4" s="1039">
        <f>申込書!H4</f>
        <v>0</v>
      </c>
      <c r="Z4" s="1040"/>
      <c r="AA4" s="1046"/>
      <c r="AL4" s="194" t="s">
        <v>131</v>
      </c>
    </row>
    <row r="5" spans="1:39" ht="21.75" customHeight="1" thickBot="1">
      <c r="B5" s="1"/>
      <c r="C5" s="11"/>
      <c r="D5" s="48" t="s">
        <v>1089</v>
      </c>
      <c r="Z5" s="48"/>
    </row>
    <row r="6" spans="1:39" ht="20.100000000000001" customHeight="1">
      <c r="A6" s="1042" t="s">
        <v>301</v>
      </c>
      <c r="B6" s="627"/>
      <c r="C6" s="622"/>
      <c r="D6" s="580" t="s">
        <v>82</v>
      </c>
      <c r="E6" s="579"/>
      <c r="F6" s="579"/>
      <c r="G6" s="580" t="s">
        <v>696</v>
      </c>
      <c r="H6" s="579"/>
      <c r="I6" s="579"/>
      <c r="J6" s="580" t="s">
        <v>697</v>
      </c>
      <c r="K6" s="579"/>
      <c r="L6" s="579"/>
      <c r="M6" s="580" t="s">
        <v>698</v>
      </c>
      <c r="N6" s="579"/>
      <c r="O6" s="579"/>
      <c r="P6" s="580" t="s">
        <v>699</v>
      </c>
      <c r="Q6" s="579"/>
      <c r="R6" s="579"/>
      <c r="S6" s="580" t="s">
        <v>703</v>
      </c>
      <c r="T6" s="579"/>
      <c r="U6" s="579"/>
      <c r="V6" s="580" t="s">
        <v>700</v>
      </c>
      <c r="W6" s="579"/>
      <c r="X6" s="579"/>
      <c r="Y6" s="580" t="s">
        <v>701</v>
      </c>
      <c r="Z6" s="579"/>
      <c r="AA6" s="628"/>
      <c r="AB6" s="629"/>
      <c r="AC6" s="582"/>
      <c r="AD6" s="582"/>
      <c r="AK6"/>
      <c r="AL6" s="196" t="s">
        <v>260</v>
      </c>
      <c r="AM6" s="484">
        <f>市郡別!E8</f>
        <v>0</v>
      </c>
    </row>
    <row r="7" spans="1:39" ht="20.100000000000001" customHeight="1">
      <c r="A7" s="1043"/>
      <c r="B7" s="604" t="s">
        <v>84</v>
      </c>
      <c r="C7" s="598" t="s">
        <v>592</v>
      </c>
      <c r="D7" s="585" t="s">
        <v>250</v>
      </c>
      <c r="E7" s="586"/>
      <c r="F7" s="587" t="s">
        <v>83</v>
      </c>
      <c r="G7" s="585" t="s">
        <v>250</v>
      </c>
      <c r="H7" s="586"/>
      <c r="I7" s="587" t="s">
        <v>83</v>
      </c>
      <c r="J7" s="585" t="s">
        <v>250</v>
      </c>
      <c r="K7" s="586"/>
      <c r="L7" s="587" t="s">
        <v>83</v>
      </c>
      <c r="M7" s="585" t="s">
        <v>250</v>
      </c>
      <c r="N7" s="586"/>
      <c r="O7" s="587" t="s">
        <v>83</v>
      </c>
      <c r="P7" s="585" t="s">
        <v>250</v>
      </c>
      <c r="Q7" s="586"/>
      <c r="R7" s="587" t="s">
        <v>83</v>
      </c>
      <c r="S7" s="585" t="s">
        <v>250</v>
      </c>
      <c r="T7" s="586"/>
      <c r="U7" s="587" t="s">
        <v>702</v>
      </c>
      <c r="V7" s="585" t="s">
        <v>250</v>
      </c>
      <c r="W7" s="586"/>
      <c r="X7" s="587" t="s">
        <v>83</v>
      </c>
      <c r="Y7" s="585" t="s">
        <v>250</v>
      </c>
      <c r="Z7" s="588"/>
      <c r="AA7" s="630" t="s">
        <v>83</v>
      </c>
      <c r="AB7" s="582"/>
      <c r="AC7" s="582"/>
      <c r="AD7" s="582"/>
      <c r="AL7" s="195" t="s">
        <v>261</v>
      </c>
      <c r="AM7" s="484">
        <f>市郡別!E9</f>
        <v>0</v>
      </c>
    </row>
    <row r="8" spans="1:39" ht="20.100000000000001" customHeight="1">
      <c r="A8" s="1043"/>
      <c r="B8" s="571" t="s">
        <v>692</v>
      </c>
      <c r="C8" s="558" t="s">
        <v>412</v>
      </c>
      <c r="D8" s="559"/>
      <c r="E8" s="241">
        <v>2270</v>
      </c>
      <c r="F8" s="485"/>
      <c r="G8" s="631" t="s">
        <v>704</v>
      </c>
      <c r="H8" s="241">
        <v>1250</v>
      </c>
      <c r="I8" s="485"/>
      <c r="J8" s="631" t="s">
        <v>704</v>
      </c>
      <c r="K8" s="241">
        <v>1140</v>
      </c>
      <c r="L8" s="485"/>
      <c r="M8" s="631" t="s">
        <v>401</v>
      </c>
      <c r="N8" s="241">
        <v>470</v>
      </c>
      <c r="O8" s="485"/>
      <c r="P8" s="631" t="s">
        <v>712</v>
      </c>
      <c r="Q8" s="241">
        <v>100</v>
      </c>
      <c r="R8" s="485"/>
      <c r="S8" s="631" t="s">
        <v>713</v>
      </c>
      <c r="T8" s="241">
        <v>30</v>
      </c>
      <c r="U8" s="485"/>
      <c r="V8" s="631" t="s">
        <v>717</v>
      </c>
      <c r="W8" s="241">
        <v>70</v>
      </c>
      <c r="X8" s="485"/>
      <c r="Y8" s="631"/>
      <c r="Z8" s="241"/>
      <c r="AA8" s="242"/>
      <c r="AB8" s="38"/>
      <c r="AC8" s="38"/>
      <c r="AD8" s="38"/>
      <c r="AE8" s="38"/>
      <c r="AF8" s="38"/>
      <c r="AG8" s="38"/>
      <c r="AH8" s="38"/>
      <c r="AI8" s="38"/>
      <c r="AJ8" s="38"/>
      <c r="AK8" s="38"/>
      <c r="AL8" s="195" t="s">
        <v>93</v>
      </c>
      <c r="AM8" s="484">
        <f>市郡別!E11</f>
        <v>0</v>
      </c>
    </row>
    <row r="9" spans="1:39" ht="20.100000000000001" customHeight="1">
      <c r="A9" s="1043"/>
      <c r="B9" s="572"/>
      <c r="C9" s="560" t="s">
        <v>683</v>
      </c>
      <c r="D9" s="561"/>
      <c r="E9" s="243">
        <v>3010</v>
      </c>
      <c r="F9" s="486"/>
      <c r="G9" s="632" t="s">
        <v>705</v>
      </c>
      <c r="H9" s="243">
        <v>200</v>
      </c>
      <c r="I9" s="486"/>
      <c r="J9" s="632" t="s">
        <v>708</v>
      </c>
      <c r="K9" s="243">
        <v>580</v>
      </c>
      <c r="L9" s="486"/>
      <c r="M9" s="632" t="s">
        <v>704</v>
      </c>
      <c r="N9" s="243">
        <v>190</v>
      </c>
      <c r="O9" s="486"/>
      <c r="P9" s="632"/>
      <c r="Q9" s="243"/>
      <c r="R9" s="486"/>
      <c r="S9" s="632"/>
      <c r="T9" s="243"/>
      <c r="U9" s="486"/>
      <c r="V9" s="632" t="s">
        <v>718</v>
      </c>
      <c r="W9" s="243">
        <v>10</v>
      </c>
      <c r="X9" s="486"/>
      <c r="Y9" s="685" t="s">
        <v>1061</v>
      </c>
      <c r="Z9" s="243"/>
      <c r="AA9" s="244"/>
      <c r="AB9" s="38"/>
      <c r="AC9" s="38"/>
      <c r="AD9" s="38"/>
      <c r="AE9" s="38"/>
      <c r="AF9" s="38"/>
      <c r="AG9" s="38"/>
      <c r="AH9" s="38"/>
      <c r="AI9" s="38"/>
      <c r="AJ9" s="38"/>
      <c r="AK9" s="38"/>
      <c r="AL9" s="195" t="s">
        <v>262</v>
      </c>
      <c r="AM9" s="484">
        <f>市郡別!E12</f>
        <v>0</v>
      </c>
    </row>
    <row r="10" spans="1:39" ht="20.100000000000001" customHeight="1">
      <c r="A10" s="1043"/>
      <c r="B10" s="572"/>
      <c r="C10" s="560" t="s">
        <v>684</v>
      </c>
      <c r="D10" s="561"/>
      <c r="E10" s="243">
        <v>3490</v>
      </c>
      <c r="F10" s="486"/>
      <c r="G10" s="632" t="s">
        <v>706</v>
      </c>
      <c r="H10" s="243">
        <v>150</v>
      </c>
      <c r="I10" s="486"/>
      <c r="J10" s="632"/>
      <c r="K10" s="243"/>
      <c r="L10" s="486"/>
      <c r="M10" s="632"/>
      <c r="N10" s="243"/>
      <c r="O10" s="486"/>
      <c r="P10" s="632"/>
      <c r="Q10" s="243"/>
      <c r="R10" s="486"/>
      <c r="S10" s="632"/>
      <c r="T10" s="243"/>
      <c r="U10" s="486"/>
      <c r="V10" s="632"/>
      <c r="W10" s="243"/>
      <c r="X10" s="486"/>
      <c r="Y10" s="632" t="s">
        <v>721</v>
      </c>
      <c r="Z10" s="243">
        <v>40</v>
      </c>
      <c r="AA10" s="244"/>
      <c r="AB10" s="38"/>
      <c r="AC10" s="38"/>
      <c r="AD10" s="38"/>
      <c r="AE10" s="38"/>
      <c r="AF10" s="38"/>
      <c r="AG10" s="38"/>
      <c r="AH10" s="38"/>
      <c r="AI10" s="38"/>
      <c r="AJ10" s="38"/>
      <c r="AK10" s="38"/>
      <c r="AL10" s="195" t="s">
        <v>263</v>
      </c>
      <c r="AM10" s="484">
        <f>市郡別!E13</f>
        <v>0</v>
      </c>
    </row>
    <row r="11" spans="1:39" ht="20.100000000000001" customHeight="1">
      <c r="A11" s="1043"/>
      <c r="B11" s="572"/>
      <c r="C11" s="560" t="s">
        <v>685</v>
      </c>
      <c r="D11" s="561"/>
      <c r="E11" s="243">
        <v>3650</v>
      </c>
      <c r="F11" s="486"/>
      <c r="G11" s="632"/>
      <c r="H11" s="243"/>
      <c r="I11" s="486"/>
      <c r="J11" s="632" t="s">
        <v>404</v>
      </c>
      <c r="K11" s="243">
        <v>130</v>
      </c>
      <c r="L11" s="486"/>
      <c r="M11" s="634" t="s">
        <v>604</v>
      </c>
      <c r="N11" s="243">
        <v>30</v>
      </c>
      <c r="O11" s="486"/>
      <c r="P11" s="634" t="s">
        <v>604</v>
      </c>
      <c r="Q11" s="243">
        <v>20</v>
      </c>
      <c r="R11" s="486"/>
      <c r="S11" s="632"/>
      <c r="T11" s="243"/>
      <c r="U11" s="486"/>
      <c r="V11" s="636" t="s">
        <v>719</v>
      </c>
      <c r="W11" s="243">
        <v>20</v>
      </c>
      <c r="X11" s="486"/>
      <c r="Y11" s="632" t="s">
        <v>722</v>
      </c>
      <c r="Z11" s="243">
        <v>430</v>
      </c>
      <c r="AA11" s="244"/>
      <c r="AB11" s="38"/>
      <c r="AC11" s="38"/>
      <c r="AD11" s="38"/>
      <c r="AE11" s="38"/>
      <c r="AF11" s="38"/>
      <c r="AG11" s="38"/>
      <c r="AH11" s="38"/>
      <c r="AI11" s="38"/>
      <c r="AJ11" s="38"/>
      <c r="AK11" s="38"/>
      <c r="AL11" s="195" t="s">
        <v>85</v>
      </c>
      <c r="AM11" s="484">
        <f>市郡別!E15</f>
        <v>0</v>
      </c>
    </row>
    <row r="12" spans="1:39" ht="20.100000000000001" customHeight="1">
      <c r="A12" s="1043"/>
      <c r="B12" s="572"/>
      <c r="C12" s="560" t="s">
        <v>402</v>
      </c>
      <c r="D12" s="561"/>
      <c r="E12" s="243">
        <v>3650</v>
      </c>
      <c r="F12" s="486"/>
      <c r="G12" s="632"/>
      <c r="H12" s="243"/>
      <c r="I12" s="486"/>
      <c r="J12" s="632"/>
      <c r="K12" s="243"/>
      <c r="L12" s="486"/>
      <c r="M12" s="632"/>
      <c r="N12" s="243"/>
      <c r="O12" s="486"/>
      <c r="P12" s="632"/>
      <c r="Q12" s="243"/>
      <c r="R12" s="486"/>
      <c r="S12" s="632"/>
      <c r="T12" s="243"/>
      <c r="U12" s="486"/>
      <c r="V12" s="632"/>
      <c r="W12" s="243"/>
      <c r="X12" s="486"/>
      <c r="Y12" s="632" t="s">
        <v>713</v>
      </c>
      <c r="Z12" s="243">
        <v>150</v>
      </c>
      <c r="AA12" s="244"/>
      <c r="AB12" s="38"/>
      <c r="AC12" s="38"/>
      <c r="AD12" s="38"/>
      <c r="AE12" s="38"/>
      <c r="AF12" s="38"/>
      <c r="AG12" s="38"/>
      <c r="AH12" s="38"/>
      <c r="AI12" s="38"/>
      <c r="AJ12" s="38"/>
      <c r="AK12" s="38"/>
      <c r="AL12" s="195" t="s">
        <v>90</v>
      </c>
      <c r="AM12" s="484">
        <f>市郡別!E16</f>
        <v>0</v>
      </c>
    </row>
    <row r="13" spans="1:39" ht="20.100000000000001" customHeight="1">
      <c r="A13" s="1043"/>
      <c r="B13" s="572"/>
      <c r="C13" s="560" t="s">
        <v>403</v>
      </c>
      <c r="D13" s="561"/>
      <c r="E13" s="243">
        <v>530</v>
      </c>
      <c r="F13" s="486"/>
      <c r="G13" s="632"/>
      <c r="H13" s="243"/>
      <c r="I13" s="486"/>
      <c r="J13" s="632"/>
      <c r="K13" s="243"/>
      <c r="L13" s="486"/>
      <c r="M13" s="632"/>
      <c r="N13" s="243"/>
      <c r="O13" s="486"/>
      <c r="P13" s="632"/>
      <c r="Q13" s="243"/>
      <c r="R13" s="486"/>
      <c r="S13" s="632"/>
      <c r="T13" s="243"/>
      <c r="U13" s="486"/>
      <c r="V13" s="632"/>
      <c r="W13" s="243"/>
      <c r="X13" s="486"/>
      <c r="Y13" s="632"/>
      <c r="Z13" s="243"/>
      <c r="AA13" s="244"/>
      <c r="AB13" s="38"/>
      <c r="AC13" s="38"/>
      <c r="AD13" s="38"/>
      <c r="AE13" s="38"/>
      <c r="AF13" s="38"/>
      <c r="AG13" s="38"/>
      <c r="AH13" s="38"/>
      <c r="AI13" s="38"/>
      <c r="AJ13" s="38"/>
      <c r="AK13" s="38"/>
      <c r="AL13" s="195" t="s">
        <v>62</v>
      </c>
      <c r="AM13" s="484">
        <f>市郡別!E17</f>
        <v>0</v>
      </c>
    </row>
    <row r="14" spans="1:39" ht="20.100000000000001" customHeight="1">
      <c r="A14" s="1043"/>
      <c r="B14" s="572"/>
      <c r="C14" s="560" t="s">
        <v>686</v>
      </c>
      <c r="D14" s="561"/>
      <c r="E14" s="243">
        <v>750</v>
      </c>
      <c r="F14" s="486"/>
      <c r="G14" s="632"/>
      <c r="H14" s="243"/>
      <c r="I14" s="486"/>
      <c r="J14" s="632"/>
      <c r="K14" s="243"/>
      <c r="L14" s="486"/>
      <c r="M14" s="632"/>
      <c r="N14" s="243"/>
      <c r="O14" s="486"/>
      <c r="P14" s="632"/>
      <c r="Q14" s="243"/>
      <c r="R14" s="486"/>
      <c r="S14" s="632"/>
      <c r="T14" s="243"/>
      <c r="U14" s="486"/>
      <c r="V14" s="632"/>
      <c r="W14" s="243"/>
      <c r="X14" s="486"/>
      <c r="Y14" s="632"/>
      <c r="Z14" s="243"/>
      <c r="AA14" s="244"/>
      <c r="AB14" s="38"/>
      <c r="AC14" s="38"/>
      <c r="AD14" s="38"/>
      <c r="AE14" s="38"/>
      <c r="AF14" s="38"/>
      <c r="AG14" s="38"/>
      <c r="AH14" s="38"/>
      <c r="AI14" s="38"/>
      <c r="AJ14" s="38"/>
      <c r="AK14" s="38"/>
      <c r="AL14" s="195" t="s">
        <v>63</v>
      </c>
      <c r="AM14" s="484">
        <f>市郡別!E18</f>
        <v>0</v>
      </c>
    </row>
    <row r="15" spans="1:39" ht="20.100000000000001" customHeight="1">
      <c r="A15" s="1043"/>
      <c r="B15" s="572"/>
      <c r="C15" s="560" t="s">
        <v>404</v>
      </c>
      <c r="D15" s="561"/>
      <c r="E15" s="243">
        <v>1360</v>
      </c>
      <c r="F15" s="486"/>
      <c r="G15" s="632"/>
      <c r="H15" s="243"/>
      <c r="I15" s="486"/>
      <c r="J15" s="632"/>
      <c r="K15" s="243"/>
      <c r="L15" s="486"/>
      <c r="M15" s="632"/>
      <c r="N15" s="243"/>
      <c r="O15" s="486"/>
      <c r="P15" s="632"/>
      <c r="Q15" s="243"/>
      <c r="R15" s="486"/>
      <c r="S15" s="632"/>
      <c r="T15" s="243"/>
      <c r="U15" s="486"/>
      <c r="V15" s="632"/>
      <c r="W15" s="243"/>
      <c r="X15" s="486"/>
      <c r="Y15" s="632"/>
      <c r="Z15" s="243"/>
      <c r="AA15" s="244"/>
      <c r="AB15" s="38"/>
      <c r="AC15" s="38"/>
      <c r="AD15" s="38"/>
      <c r="AE15" s="38"/>
      <c r="AF15" s="38"/>
      <c r="AG15" s="38"/>
      <c r="AH15" s="38"/>
      <c r="AI15" s="38"/>
      <c r="AJ15" s="38"/>
      <c r="AK15" s="38"/>
      <c r="AL15" s="195" t="s">
        <v>64</v>
      </c>
      <c r="AM15" s="484">
        <f>市郡別!E20</f>
        <v>0</v>
      </c>
    </row>
    <row r="16" spans="1:39" ht="20.100000000000001" customHeight="1">
      <c r="A16" s="1043"/>
      <c r="B16" s="236">
        <f>SUM(E8:E16,H8:H16,N8:N16,K8:K16,Q8:Q16,T8:T16,W8:W16,Z8:Z16)</f>
        <v>24210</v>
      </c>
      <c r="C16" s="562" t="s">
        <v>687</v>
      </c>
      <c r="D16" s="633" t="s">
        <v>604</v>
      </c>
      <c r="E16" s="245">
        <v>480</v>
      </c>
      <c r="F16" s="487"/>
      <c r="G16" s="633"/>
      <c r="H16" s="245"/>
      <c r="I16" s="487"/>
      <c r="J16" s="633"/>
      <c r="K16" s="245"/>
      <c r="L16" s="487"/>
      <c r="M16" s="633" t="s">
        <v>604</v>
      </c>
      <c r="N16" s="245">
        <v>10</v>
      </c>
      <c r="O16" s="487"/>
      <c r="P16" s="640"/>
      <c r="Q16" s="245"/>
      <c r="R16" s="487"/>
      <c r="S16" s="633"/>
      <c r="T16" s="245"/>
      <c r="U16" s="487"/>
      <c r="V16" s="633"/>
      <c r="W16" s="245"/>
      <c r="X16" s="487"/>
      <c r="Y16" s="633"/>
      <c r="Z16" s="245"/>
      <c r="AA16" s="246"/>
      <c r="AB16" s="38"/>
      <c r="AC16" s="38"/>
      <c r="AD16" s="38"/>
      <c r="AE16" s="38"/>
      <c r="AF16" s="38"/>
      <c r="AG16" s="38"/>
      <c r="AH16" s="38"/>
      <c r="AI16" s="38"/>
      <c r="AJ16" s="38"/>
      <c r="AK16" s="38"/>
      <c r="AL16" s="195" t="s">
        <v>69</v>
      </c>
      <c r="AM16" s="484">
        <f>市郡別!E21</f>
        <v>0</v>
      </c>
    </row>
    <row r="17" spans="1:39" ht="20.100000000000001" customHeight="1">
      <c r="A17" s="1043"/>
      <c r="B17" s="571" t="s">
        <v>693</v>
      </c>
      <c r="C17" s="558" t="s">
        <v>405</v>
      </c>
      <c r="D17" s="563"/>
      <c r="E17" s="247">
        <v>2600</v>
      </c>
      <c r="F17" s="488"/>
      <c r="G17" s="634" t="s">
        <v>707</v>
      </c>
      <c r="H17" s="247">
        <v>750</v>
      </c>
      <c r="I17" s="488"/>
      <c r="J17" s="634" t="s">
        <v>709</v>
      </c>
      <c r="K17" s="247">
        <v>960</v>
      </c>
      <c r="L17" s="488"/>
      <c r="M17" s="634" t="s">
        <v>1043</v>
      </c>
      <c r="N17" s="247">
        <v>530</v>
      </c>
      <c r="O17" s="488"/>
      <c r="P17" s="634" t="s">
        <v>707</v>
      </c>
      <c r="Q17" s="247">
        <v>90</v>
      </c>
      <c r="R17" s="488"/>
      <c r="S17" s="634" t="s">
        <v>714</v>
      </c>
      <c r="T17" s="247">
        <v>150</v>
      </c>
      <c r="U17" s="488"/>
      <c r="V17" s="824" t="s">
        <v>1029</v>
      </c>
      <c r="W17" s="247"/>
      <c r="X17" s="488"/>
      <c r="Y17" s="824" t="s">
        <v>1060</v>
      </c>
      <c r="Z17" s="247"/>
      <c r="AA17" s="248"/>
      <c r="AB17" s="38"/>
      <c r="AC17" s="38"/>
      <c r="AD17" s="38"/>
      <c r="AE17" s="38"/>
      <c r="AF17" s="38"/>
      <c r="AG17" s="38"/>
      <c r="AH17" s="38"/>
      <c r="AI17" s="38"/>
      <c r="AJ17" s="38"/>
      <c r="AK17" s="38"/>
      <c r="AL17" s="195" t="s">
        <v>66</v>
      </c>
      <c r="AM17" s="484">
        <f>市郡別!E22</f>
        <v>0</v>
      </c>
    </row>
    <row r="18" spans="1:39" ht="20.100000000000001" customHeight="1">
      <c r="A18" s="1043"/>
      <c r="B18" s="572"/>
      <c r="C18" s="560" t="s">
        <v>406</v>
      </c>
      <c r="D18" s="564"/>
      <c r="E18" s="243">
        <v>3060</v>
      </c>
      <c r="F18" s="486"/>
      <c r="G18" s="632" t="s">
        <v>531</v>
      </c>
      <c r="H18" s="243">
        <v>900</v>
      </c>
      <c r="I18" s="486"/>
      <c r="J18" s="632" t="s">
        <v>406</v>
      </c>
      <c r="K18" s="243">
        <v>500</v>
      </c>
      <c r="L18" s="486"/>
      <c r="M18" s="632"/>
      <c r="N18" s="243">
        <v>0</v>
      </c>
      <c r="O18" s="486"/>
      <c r="P18" s="636" t="s">
        <v>711</v>
      </c>
      <c r="Q18" s="243">
        <v>30</v>
      </c>
      <c r="R18" s="486"/>
      <c r="S18" s="632" t="s">
        <v>715</v>
      </c>
      <c r="T18" s="243">
        <v>10</v>
      </c>
      <c r="U18" s="486"/>
      <c r="V18" s="632" t="s">
        <v>720</v>
      </c>
      <c r="W18" s="243">
        <v>80</v>
      </c>
      <c r="X18" s="486"/>
      <c r="Y18" s="632" t="s">
        <v>723</v>
      </c>
      <c r="Z18" s="243">
        <v>80</v>
      </c>
      <c r="AA18" s="244"/>
      <c r="AB18" s="38"/>
      <c r="AC18" s="38"/>
      <c r="AD18" s="38"/>
      <c r="AE18" s="38"/>
      <c r="AF18" s="38"/>
      <c r="AG18" s="38"/>
      <c r="AH18" s="38"/>
      <c r="AI18" s="38"/>
      <c r="AJ18" s="38"/>
      <c r="AK18" s="38"/>
      <c r="AL18" s="195" t="s">
        <v>65</v>
      </c>
      <c r="AM18" s="484">
        <f>市郡別!E23</f>
        <v>0</v>
      </c>
    </row>
    <row r="19" spans="1:39" ht="20.100000000000001" customHeight="1">
      <c r="A19" s="1043"/>
      <c r="B19" s="572"/>
      <c r="C19" s="560" t="s">
        <v>407</v>
      </c>
      <c r="D19" s="564"/>
      <c r="E19" s="243">
        <v>3000</v>
      </c>
      <c r="F19" s="486"/>
      <c r="G19" s="632"/>
      <c r="H19" s="243"/>
      <c r="I19" s="486"/>
      <c r="J19" s="632"/>
      <c r="K19" s="243"/>
      <c r="L19" s="486"/>
      <c r="M19" s="636" t="s">
        <v>711</v>
      </c>
      <c r="N19" s="243">
        <v>90</v>
      </c>
      <c r="O19" s="486"/>
      <c r="P19" s="636" t="s">
        <v>1028</v>
      </c>
      <c r="Q19" s="243">
        <v>50</v>
      </c>
      <c r="R19" s="486"/>
      <c r="S19" s="634" t="s">
        <v>716</v>
      </c>
      <c r="T19" s="243">
        <v>20</v>
      </c>
      <c r="U19" s="486"/>
      <c r="V19" s="632" t="s">
        <v>726</v>
      </c>
      <c r="W19" s="243">
        <v>30</v>
      </c>
      <c r="X19" s="486"/>
      <c r="Y19" s="634" t="s">
        <v>724</v>
      </c>
      <c r="Z19" s="243">
        <v>300</v>
      </c>
      <c r="AA19" s="244"/>
      <c r="AB19" s="38"/>
      <c r="AC19" s="38"/>
      <c r="AD19" s="38"/>
      <c r="AE19" s="38"/>
      <c r="AF19" s="38"/>
      <c r="AG19" s="38"/>
      <c r="AH19" s="38"/>
      <c r="AI19" s="38"/>
      <c r="AJ19" s="38"/>
      <c r="AK19" s="38"/>
      <c r="AL19" s="195" t="s">
        <v>94</v>
      </c>
      <c r="AM19" s="484">
        <f>市郡別!E24</f>
        <v>0</v>
      </c>
    </row>
    <row r="20" spans="1:39" ht="20.100000000000001" customHeight="1">
      <c r="A20" s="1043"/>
      <c r="B20" s="572"/>
      <c r="C20" s="560" t="s">
        <v>408</v>
      </c>
      <c r="D20" s="564"/>
      <c r="E20" s="243">
        <v>2130</v>
      </c>
      <c r="F20" s="486"/>
      <c r="G20" s="632"/>
      <c r="H20" s="243"/>
      <c r="I20" s="486"/>
      <c r="J20" s="632"/>
      <c r="K20" s="243"/>
      <c r="L20" s="486"/>
      <c r="M20" s="636" t="s">
        <v>1028</v>
      </c>
      <c r="N20" s="243">
        <v>80</v>
      </c>
      <c r="O20" s="486"/>
      <c r="P20" s="632"/>
      <c r="Q20" s="243"/>
      <c r="R20" s="486"/>
      <c r="S20" s="632"/>
      <c r="T20" s="243"/>
      <c r="U20" s="486"/>
      <c r="V20" s="632"/>
      <c r="W20" s="243"/>
      <c r="X20" s="486"/>
      <c r="Y20" s="632" t="s">
        <v>715</v>
      </c>
      <c r="Z20" s="243">
        <v>260</v>
      </c>
      <c r="AA20" s="244"/>
      <c r="AB20" s="38"/>
      <c r="AC20" s="38"/>
      <c r="AD20" s="38"/>
      <c r="AE20" s="38"/>
      <c r="AF20" s="38"/>
      <c r="AG20" s="38"/>
      <c r="AH20" s="38"/>
      <c r="AI20" s="38"/>
      <c r="AJ20" s="38"/>
      <c r="AK20" s="38"/>
      <c r="AL20" s="195" t="s">
        <v>89</v>
      </c>
      <c r="AM20" s="484">
        <f>市郡別!E25</f>
        <v>0</v>
      </c>
    </row>
    <row r="21" spans="1:39" ht="20.100000000000001" customHeight="1">
      <c r="A21" s="1043"/>
      <c r="B21" s="572"/>
      <c r="C21" s="560" t="s">
        <v>688</v>
      </c>
      <c r="D21" s="565"/>
      <c r="E21" s="249">
        <v>2180</v>
      </c>
      <c r="F21" s="489"/>
      <c r="G21" s="635"/>
      <c r="H21" s="249"/>
      <c r="I21" s="489"/>
      <c r="J21" s="635"/>
      <c r="K21" s="249"/>
      <c r="L21" s="489"/>
      <c r="M21" s="635"/>
      <c r="N21" s="249"/>
      <c r="O21" s="489"/>
      <c r="P21" s="635"/>
      <c r="Q21" s="249"/>
      <c r="R21" s="489"/>
      <c r="S21" s="635"/>
      <c r="T21" s="249"/>
      <c r="U21" s="489"/>
      <c r="V21" s="635"/>
      <c r="W21" s="249"/>
      <c r="X21" s="489"/>
      <c r="Y21" s="824" t="s">
        <v>1059</v>
      </c>
      <c r="Z21" s="249"/>
      <c r="AA21" s="250"/>
      <c r="AB21" s="38"/>
      <c r="AC21" s="38"/>
      <c r="AD21" s="38"/>
      <c r="AE21" s="38"/>
      <c r="AF21" s="38"/>
      <c r="AG21" s="38"/>
      <c r="AH21" s="38"/>
      <c r="AI21" s="38"/>
      <c r="AJ21" s="38"/>
      <c r="AK21" s="38"/>
      <c r="AL21" s="395" t="s">
        <v>97</v>
      </c>
      <c r="AM21" s="484">
        <f>市郡別!E29</f>
        <v>0</v>
      </c>
    </row>
    <row r="22" spans="1:39" ht="20.100000000000001" customHeight="1">
      <c r="A22" s="1043"/>
      <c r="B22" s="573"/>
      <c r="C22" s="560" t="s">
        <v>689</v>
      </c>
      <c r="D22" s="564"/>
      <c r="E22" s="243">
        <v>2120</v>
      </c>
      <c r="F22" s="490"/>
      <c r="G22" s="632"/>
      <c r="H22" s="243"/>
      <c r="I22" s="490"/>
      <c r="J22" s="632"/>
      <c r="K22" s="243"/>
      <c r="L22" s="490"/>
      <c r="M22" s="632"/>
      <c r="N22" s="243"/>
      <c r="O22" s="490"/>
      <c r="P22" s="632"/>
      <c r="Q22" s="243"/>
      <c r="R22" s="490"/>
      <c r="S22" s="632"/>
      <c r="T22" s="243"/>
      <c r="U22" s="490"/>
      <c r="V22" s="632"/>
      <c r="W22" s="243"/>
      <c r="X22" s="490"/>
      <c r="Y22" s="632"/>
      <c r="Z22" s="243"/>
      <c r="AA22" s="251"/>
      <c r="AB22" s="38"/>
      <c r="AC22" s="38"/>
      <c r="AD22" s="38"/>
      <c r="AE22" s="38"/>
      <c r="AF22" s="38"/>
      <c r="AG22" s="38"/>
      <c r="AH22" s="38"/>
      <c r="AI22" s="38"/>
      <c r="AJ22" s="38"/>
      <c r="AK22" s="38"/>
      <c r="AL22" s="395" t="s">
        <v>98</v>
      </c>
      <c r="AM22" s="484">
        <f>市郡別!E30</f>
        <v>0</v>
      </c>
    </row>
    <row r="23" spans="1:39" ht="20.100000000000001" customHeight="1">
      <c r="A23" s="1043"/>
      <c r="B23" s="574"/>
      <c r="C23" s="566" t="s">
        <v>409</v>
      </c>
      <c r="D23" s="567" t="s">
        <v>604</v>
      </c>
      <c r="E23" s="247">
        <v>440</v>
      </c>
      <c r="F23" s="488"/>
      <c r="G23" s="636" t="s">
        <v>604</v>
      </c>
      <c r="H23" s="247">
        <v>10</v>
      </c>
      <c r="I23" s="488"/>
      <c r="J23" s="636" t="s">
        <v>604</v>
      </c>
      <c r="K23" s="247">
        <v>50</v>
      </c>
      <c r="L23" s="488"/>
      <c r="M23" s="634" t="s">
        <v>604</v>
      </c>
      <c r="N23" s="247">
        <v>10</v>
      </c>
      <c r="O23" s="488"/>
      <c r="P23" s="634" t="s">
        <v>604</v>
      </c>
      <c r="Q23" s="247">
        <v>10</v>
      </c>
      <c r="R23" s="488"/>
      <c r="S23" s="634"/>
      <c r="T23" s="247"/>
      <c r="U23" s="488"/>
      <c r="V23" s="634"/>
      <c r="W23" s="247"/>
      <c r="X23" s="488"/>
      <c r="Y23" s="632" t="s">
        <v>604</v>
      </c>
      <c r="Z23" s="247">
        <v>10</v>
      </c>
      <c r="AA23" s="248"/>
      <c r="AB23" s="38"/>
      <c r="AC23" s="38"/>
      <c r="AD23" s="38"/>
      <c r="AE23" s="38"/>
      <c r="AF23" s="38"/>
      <c r="AG23" s="38"/>
      <c r="AH23" s="38"/>
      <c r="AI23" s="38"/>
      <c r="AJ23" s="38"/>
      <c r="AK23" s="38"/>
      <c r="AL23" s="195" t="s">
        <v>161</v>
      </c>
      <c r="AM23" s="484">
        <f>市郡別!E31</f>
        <v>0</v>
      </c>
    </row>
    <row r="24" spans="1:39" ht="20.100000000000001" customHeight="1">
      <c r="A24" s="1043"/>
      <c r="B24" s="572"/>
      <c r="C24" s="560" t="s">
        <v>410</v>
      </c>
      <c r="D24" s="564" t="s">
        <v>604</v>
      </c>
      <c r="E24" s="243">
        <v>610</v>
      </c>
      <c r="F24" s="486"/>
      <c r="G24" s="636" t="s">
        <v>604</v>
      </c>
      <c r="H24" s="243">
        <v>10</v>
      </c>
      <c r="I24" s="486"/>
      <c r="J24" s="632" t="s">
        <v>410</v>
      </c>
      <c r="K24" s="243">
        <v>80</v>
      </c>
      <c r="L24" s="486"/>
      <c r="M24" s="632" t="s">
        <v>604</v>
      </c>
      <c r="N24" s="243">
        <v>10</v>
      </c>
      <c r="O24" s="486"/>
      <c r="P24" s="632" t="s">
        <v>604</v>
      </c>
      <c r="Q24" s="243">
        <v>10</v>
      </c>
      <c r="R24" s="486"/>
      <c r="S24" s="632"/>
      <c r="T24" s="243"/>
      <c r="U24" s="486"/>
      <c r="V24" s="632"/>
      <c r="W24" s="243"/>
      <c r="X24" s="486"/>
      <c r="Y24" s="632" t="s">
        <v>604</v>
      </c>
      <c r="Z24" s="243">
        <v>10</v>
      </c>
      <c r="AA24" s="244"/>
      <c r="AB24" s="38"/>
      <c r="AC24" s="38"/>
      <c r="AD24" s="38"/>
      <c r="AE24" s="38"/>
      <c r="AF24" s="38"/>
      <c r="AG24" s="38"/>
      <c r="AH24" s="38"/>
      <c r="AI24" s="38"/>
      <c r="AJ24" s="38"/>
      <c r="AK24" s="38"/>
      <c r="AL24" s="195" t="s">
        <v>162</v>
      </c>
      <c r="AM24" s="484">
        <f>市郡別!E32</f>
        <v>0</v>
      </c>
    </row>
    <row r="25" spans="1:39" ht="20.100000000000001" customHeight="1">
      <c r="A25" s="1043"/>
      <c r="B25" s="572"/>
      <c r="C25" s="560" t="s">
        <v>411</v>
      </c>
      <c r="D25" s="564" t="s">
        <v>604</v>
      </c>
      <c r="E25" s="243">
        <v>840</v>
      </c>
      <c r="F25" s="486"/>
      <c r="G25" s="636" t="s">
        <v>604</v>
      </c>
      <c r="H25" s="243">
        <v>30</v>
      </c>
      <c r="I25" s="486"/>
      <c r="J25" s="632"/>
      <c r="K25" s="243"/>
      <c r="L25" s="486"/>
      <c r="M25" s="632" t="s">
        <v>604</v>
      </c>
      <c r="N25" s="243">
        <v>10</v>
      </c>
      <c r="O25" s="486"/>
      <c r="P25" s="632" t="s">
        <v>604</v>
      </c>
      <c r="Q25" s="243">
        <v>10</v>
      </c>
      <c r="R25" s="486"/>
      <c r="S25" s="632"/>
      <c r="T25" s="243"/>
      <c r="U25" s="486"/>
      <c r="V25" s="632"/>
      <c r="W25" s="243"/>
      <c r="X25" s="486"/>
      <c r="Y25" s="632" t="s">
        <v>604</v>
      </c>
      <c r="Z25" s="243">
        <v>10</v>
      </c>
      <c r="AA25" s="244"/>
      <c r="AB25" s="38"/>
      <c r="AC25" s="38"/>
      <c r="AD25" s="38"/>
      <c r="AE25" s="38"/>
      <c r="AF25" s="38"/>
      <c r="AG25" s="38"/>
      <c r="AH25" s="38"/>
      <c r="AI25" s="38"/>
      <c r="AJ25" s="38"/>
      <c r="AK25" s="38"/>
      <c r="AL25" s="195" t="s">
        <v>163</v>
      </c>
      <c r="AM25" s="484">
        <f>市郡別!E33</f>
        <v>0</v>
      </c>
    </row>
    <row r="26" spans="1:39" ht="20.100000000000001" customHeight="1">
      <c r="A26" s="1043"/>
      <c r="B26" s="572"/>
      <c r="C26" s="568" t="s">
        <v>690</v>
      </c>
      <c r="D26" s="563" t="s">
        <v>604</v>
      </c>
      <c r="E26" s="247">
        <v>540</v>
      </c>
      <c r="F26" s="488"/>
      <c r="G26" s="637" t="s">
        <v>604</v>
      </c>
      <c r="H26" s="247">
        <v>20</v>
      </c>
      <c r="I26" s="488"/>
      <c r="J26" s="634" t="s">
        <v>710</v>
      </c>
      <c r="K26" s="247">
        <v>30</v>
      </c>
      <c r="L26" s="488"/>
      <c r="M26" s="634" t="s">
        <v>604</v>
      </c>
      <c r="N26" s="247">
        <v>10</v>
      </c>
      <c r="O26" s="488"/>
      <c r="P26" s="632" t="s">
        <v>604</v>
      </c>
      <c r="Q26" s="247">
        <v>10</v>
      </c>
      <c r="R26" s="488"/>
      <c r="S26" s="634"/>
      <c r="T26" s="247"/>
      <c r="U26" s="488"/>
      <c r="V26" s="634"/>
      <c r="W26" s="247"/>
      <c r="X26" s="488"/>
      <c r="Y26" s="634" t="s">
        <v>604</v>
      </c>
      <c r="Z26" s="247">
        <v>10</v>
      </c>
      <c r="AA26" s="248"/>
      <c r="AB26" s="38"/>
      <c r="AC26" s="38"/>
      <c r="AD26" s="38"/>
      <c r="AE26" s="38"/>
      <c r="AF26" s="38"/>
      <c r="AG26" s="38"/>
      <c r="AH26" s="38"/>
      <c r="AI26" s="38"/>
      <c r="AJ26" s="38"/>
      <c r="AK26" s="38"/>
      <c r="AL26" s="195" t="s">
        <v>164</v>
      </c>
      <c r="AM26" s="484">
        <f>市郡別!E34</f>
        <v>0</v>
      </c>
    </row>
    <row r="27" spans="1:39" ht="20.100000000000001" customHeight="1" thickBot="1">
      <c r="A27" s="1043"/>
      <c r="B27" s="237">
        <f>SUM(E17:E27,H17:H27,N17:N27,K17:K27,Q17:Q27,T17:T27,W17:W27,Z17:Z27)</f>
        <v>23140</v>
      </c>
      <c r="C27" s="569" t="s">
        <v>691</v>
      </c>
      <c r="D27" s="570" t="s">
        <v>604</v>
      </c>
      <c r="E27" s="252">
        <v>340</v>
      </c>
      <c r="F27" s="491"/>
      <c r="G27" s="638" t="s">
        <v>604</v>
      </c>
      <c r="H27" s="252">
        <v>10</v>
      </c>
      <c r="I27" s="491"/>
      <c r="J27" s="639"/>
      <c r="K27" s="252"/>
      <c r="L27" s="491"/>
      <c r="M27" s="639"/>
      <c r="N27" s="252"/>
      <c r="O27" s="491"/>
      <c r="P27" s="639"/>
      <c r="Q27" s="252"/>
      <c r="R27" s="491"/>
      <c r="S27" s="639"/>
      <c r="T27" s="252"/>
      <c r="U27" s="491"/>
      <c r="V27" s="639"/>
      <c r="W27" s="252"/>
      <c r="X27" s="491"/>
      <c r="Y27" s="639" t="s">
        <v>604</v>
      </c>
      <c r="Z27" s="252">
        <v>10</v>
      </c>
      <c r="AA27" s="253"/>
      <c r="AB27" s="38"/>
      <c r="AC27" s="38"/>
      <c r="AD27" s="38"/>
      <c r="AE27" s="38"/>
      <c r="AF27" s="38"/>
      <c r="AG27" s="38"/>
      <c r="AH27" s="38"/>
      <c r="AI27" s="38"/>
      <c r="AJ27" s="38"/>
      <c r="AK27" s="38"/>
      <c r="AL27" s="395" t="s">
        <v>264</v>
      </c>
      <c r="AM27" s="484">
        <f>鳥取1!C32</f>
        <v>0</v>
      </c>
    </row>
    <row r="28" spans="1:39" ht="20.100000000000001" customHeight="1" thickTop="1">
      <c r="A28" s="1043"/>
      <c r="B28" s="575" t="s">
        <v>694</v>
      </c>
      <c r="C28" s="254">
        <f>SUM(E29,H29,N29,K29,Q29,T29,W29,Z29)</f>
        <v>47350</v>
      </c>
      <c r="D28" s="255"/>
      <c r="E28" s="256"/>
      <c r="F28" s="492"/>
      <c r="G28" s="494"/>
      <c r="H28" s="256"/>
      <c r="I28" s="492"/>
      <c r="J28" s="494"/>
      <c r="K28" s="256"/>
      <c r="L28" s="492"/>
      <c r="M28" s="494"/>
      <c r="N28" s="256"/>
      <c r="O28" s="492"/>
      <c r="P28" s="494"/>
      <c r="Q28" s="256"/>
      <c r="R28" s="492"/>
      <c r="S28" s="494"/>
      <c r="T28" s="256"/>
      <c r="U28" s="492"/>
      <c r="V28" s="494"/>
      <c r="W28" s="256"/>
      <c r="X28" s="492"/>
      <c r="Y28" s="494"/>
      <c r="Z28" s="256"/>
      <c r="AA28" s="258"/>
      <c r="AB28" s="38"/>
      <c r="AC28" s="38"/>
      <c r="AD28" s="38"/>
      <c r="AE28" s="38"/>
      <c r="AF28" s="38"/>
      <c r="AG28" s="38"/>
      <c r="AH28" s="38"/>
      <c r="AI28" s="38"/>
      <c r="AJ28" s="38"/>
      <c r="AK28" s="38"/>
      <c r="AL28" s="395" t="s">
        <v>265</v>
      </c>
      <c r="AM28" s="484">
        <f>鳥取2・八頭・岩美!C23</f>
        <v>0</v>
      </c>
    </row>
    <row r="29" spans="1:39" ht="20.100000000000001" customHeight="1" thickBot="1">
      <c r="A29" s="1044"/>
      <c r="B29" s="576" t="s">
        <v>695</v>
      </c>
      <c r="C29" s="259">
        <f>SUM(F29,I29,O29,L29,R29,U29,X29,AA29)</f>
        <v>0</v>
      </c>
      <c r="D29" s="260"/>
      <c r="E29" s="261">
        <f>SUM(E8:E27)</f>
        <v>37050</v>
      </c>
      <c r="F29" s="493">
        <f>SUM(F8:F27)</f>
        <v>0</v>
      </c>
      <c r="G29" s="495"/>
      <c r="H29" s="261">
        <f>SUM(H8:H27)</f>
        <v>3330</v>
      </c>
      <c r="I29" s="493">
        <f>SUM(I8:I27)</f>
        <v>0</v>
      </c>
      <c r="J29" s="495"/>
      <c r="K29" s="261">
        <f>SUM(K8:K27)</f>
        <v>3470</v>
      </c>
      <c r="L29" s="493">
        <f>SUM(L8:L27)</f>
        <v>0</v>
      </c>
      <c r="M29" s="495"/>
      <c r="N29" s="261">
        <f>SUM(N8:N27)</f>
        <v>1440</v>
      </c>
      <c r="O29" s="493">
        <f>SUM(O8:O27)</f>
        <v>0</v>
      </c>
      <c r="P29" s="495"/>
      <c r="Q29" s="261">
        <f>SUM(Q8:Q27)</f>
        <v>330</v>
      </c>
      <c r="R29" s="493">
        <f>SUM(R8:R27)</f>
        <v>0</v>
      </c>
      <c r="S29" s="495"/>
      <c r="T29" s="261">
        <f>SUM(T8:T27)</f>
        <v>210</v>
      </c>
      <c r="U29" s="493">
        <f>SUM(U8:U27)</f>
        <v>0</v>
      </c>
      <c r="V29" s="495"/>
      <c r="W29" s="261">
        <f>SUM(W8:W27)</f>
        <v>210</v>
      </c>
      <c r="X29" s="493">
        <f>SUM(X8:X27)</f>
        <v>0</v>
      </c>
      <c r="Y29" s="495"/>
      <c r="Z29" s="261">
        <f>SUM(Z8:Z27)</f>
        <v>1310</v>
      </c>
      <c r="AA29" s="264">
        <f>SUM(AA8:AA27)</f>
        <v>0</v>
      </c>
      <c r="AB29" s="38"/>
      <c r="AC29" s="38"/>
      <c r="AD29" s="38"/>
      <c r="AE29" s="38"/>
      <c r="AF29" s="38"/>
      <c r="AG29" s="38"/>
      <c r="AH29" s="38"/>
      <c r="AI29" s="38"/>
      <c r="AJ29" s="38"/>
      <c r="AK29" s="38"/>
      <c r="AL29" s="395" t="s">
        <v>95</v>
      </c>
      <c r="AM29" s="484">
        <f>市郡別!E36</f>
        <v>0</v>
      </c>
    </row>
    <row r="30" spans="1:39" ht="20.100000000000001" customHeight="1" thickBot="1">
      <c r="A30" s="234"/>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38"/>
      <c r="AC30" s="38"/>
      <c r="AD30" s="38"/>
      <c r="AE30" s="38"/>
      <c r="AF30" s="38"/>
      <c r="AG30" s="38"/>
      <c r="AH30" s="38"/>
      <c r="AI30" s="38"/>
      <c r="AJ30" s="38"/>
      <c r="AK30" s="38"/>
      <c r="AL30" s="395" t="s">
        <v>96</v>
      </c>
      <c r="AM30" s="484">
        <f>市郡別!E37</f>
        <v>0</v>
      </c>
    </row>
    <row r="31" spans="1:39" ht="20.100000000000001" customHeight="1">
      <c r="A31" s="641" t="s">
        <v>725</v>
      </c>
      <c r="B31" s="642"/>
      <c r="C31" s="265">
        <f>C28+松江2!C32</f>
        <v>61810</v>
      </c>
      <c r="D31" s="266"/>
      <c r="E31" s="267"/>
      <c r="F31" s="268"/>
      <c r="G31" s="269"/>
      <c r="H31" s="267"/>
      <c r="I31" s="268"/>
      <c r="J31" s="269"/>
      <c r="K31" s="267"/>
      <c r="L31" s="268"/>
      <c r="M31" s="269"/>
      <c r="N31" s="267"/>
      <c r="O31" s="268"/>
      <c r="P31" s="269"/>
      <c r="Q31" s="267"/>
      <c r="R31" s="268"/>
      <c r="S31" s="269"/>
      <c r="T31" s="267"/>
      <c r="U31" s="268"/>
      <c r="V31" s="269"/>
      <c r="W31" s="267"/>
      <c r="X31" s="268"/>
      <c r="Y31" s="269"/>
      <c r="Z31" s="267"/>
      <c r="AA31" s="270"/>
      <c r="AB31" s="38"/>
      <c r="AC31" s="38"/>
      <c r="AD31" s="38"/>
      <c r="AE31" s="38"/>
      <c r="AF31" s="38"/>
      <c r="AG31" s="38"/>
      <c r="AH31" s="38"/>
      <c r="AI31" s="38"/>
      <c r="AJ31" s="38"/>
      <c r="AK31" s="38"/>
      <c r="AL31" s="195" t="s">
        <v>91</v>
      </c>
      <c r="AM31" s="484">
        <f>市郡別!E40</f>
        <v>0</v>
      </c>
    </row>
    <row r="32" spans="1:39" ht="20.100000000000001" customHeight="1" thickBot="1">
      <c r="A32" s="643" t="s">
        <v>695</v>
      </c>
      <c r="B32" s="644"/>
      <c r="C32" s="259">
        <f>C29+松江2!C33</f>
        <v>0</v>
      </c>
      <c r="D32" s="260"/>
      <c r="E32" s="261">
        <f>E29+松江2!E33</f>
        <v>49200</v>
      </c>
      <c r="F32" s="262">
        <f>F29+松江2!F33</f>
        <v>0</v>
      </c>
      <c r="G32" s="263"/>
      <c r="H32" s="261">
        <f>H29+松江2!H33</f>
        <v>3680</v>
      </c>
      <c r="I32" s="262">
        <f>I29+松江2!I33</f>
        <v>0</v>
      </c>
      <c r="J32" s="263"/>
      <c r="K32" s="261">
        <f>K29+松江2!K33</f>
        <v>4570</v>
      </c>
      <c r="L32" s="262">
        <f>L29+松江2!L33</f>
        <v>0</v>
      </c>
      <c r="M32" s="263"/>
      <c r="N32" s="261">
        <f>N29+松江2!N33</f>
        <v>1640</v>
      </c>
      <c r="O32" s="262">
        <f>O29+松江2!O33</f>
        <v>0</v>
      </c>
      <c r="P32" s="263"/>
      <c r="Q32" s="261">
        <f>Q29+松江2!Q33</f>
        <v>490</v>
      </c>
      <c r="R32" s="262">
        <f>R29+松江2!R33</f>
        <v>0</v>
      </c>
      <c r="S32" s="263"/>
      <c r="T32" s="261">
        <f>T29+松江2!T33</f>
        <v>250</v>
      </c>
      <c r="U32" s="262">
        <f>U29+松江2!U33</f>
        <v>0</v>
      </c>
      <c r="V32" s="263"/>
      <c r="W32" s="261">
        <f>W29+松江2!W33</f>
        <v>410</v>
      </c>
      <c r="X32" s="262">
        <f>X29+松江2!X33</f>
        <v>0</v>
      </c>
      <c r="Y32" s="263"/>
      <c r="Z32" s="261">
        <f>Z29+松江2!Z33</f>
        <v>1570</v>
      </c>
      <c r="AA32" s="264">
        <f>AA29+松江2!AA33</f>
        <v>0</v>
      </c>
      <c r="AB32" s="38"/>
      <c r="AC32" s="38"/>
      <c r="AD32" s="38"/>
      <c r="AE32" s="38"/>
      <c r="AF32" s="38"/>
      <c r="AG32" s="38"/>
      <c r="AH32" s="38"/>
      <c r="AI32" s="38"/>
      <c r="AJ32" s="38"/>
      <c r="AK32" s="38"/>
      <c r="AL32" s="195" t="s">
        <v>92</v>
      </c>
      <c r="AM32" s="484">
        <f>市郡別!E41</f>
        <v>0</v>
      </c>
    </row>
    <row r="33" spans="1:38">
      <c r="AB33" s="38"/>
      <c r="AC33" s="38"/>
      <c r="AD33" s="38"/>
      <c r="AE33" s="38"/>
      <c r="AF33" s="38"/>
      <c r="AG33" s="38"/>
      <c r="AH33" s="38"/>
      <c r="AI33" s="38"/>
      <c r="AJ33" s="38"/>
      <c r="AK33" s="38"/>
      <c r="AL33" s="32"/>
    </row>
    <row r="34" spans="1:38" ht="18.75">
      <c r="A34" s="462"/>
      <c r="B34" s="135" t="s">
        <v>627</v>
      </c>
      <c r="P34" s="36"/>
      <c r="Q34" s="37"/>
      <c r="R34" s="36"/>
      <c r="S34" s="36"/>
      <c r="T34" s="37"/>
      <c r="U34" s="36"/>
      <c r="V34" s="36"/>
      <c r="W34" s="37"/>
      <c r="X34" s="36"/>
      <c r="Y34" s="36"/>
      <c r="Z34" s="37"/>
      <c r="AA34" s="36"/>
      <c r="AB34" s="36"/>
      <c r="AC34" s="36"/>
      <c r="AD34" s="36"/>
      <c r="AE34" s="36"/>
      <c r="AF34" s="36"/>
      <c r="AG34" s="36"/>
      <c r="AH34" s="36"/>
      <c r="AI34" s="36"/>
      <c r="AJ34" s="36"/>
      <c r="AK34" s="36"/>
      <c r="AL34" s="32"/>
    </row>
    <row r="35" spans="1:38">
      <c r="B35" s="40"/>
      <c r="C35" s="40"/>
    </row>
    <row r="36" spans="1:38" ht="18.75">
      <c r="A36" s="462"/>
      <c r="B36" s="440" t="s">
        <v>611</v>
      </c>
      <c r="C36" s="40"/>
    </row>
    <row r="37" spans="1:38" ht="18.75">
      <c r="A37" s="462"/>
      <c r="B37" s="48" t="s">
        <v>367</v>
      </c>
      <c r="C37" s="40"/>
      <c r="D37" s="35"/>
      <c r="E37" s="37"/>
      <c r="F37" s="36"/>
      <c r="G37" s="36"/>
      <c r="H37" s="37"/>
      <c r="I37" s="36"/>
      <c r="J37" s="36"/>
      <c r="K37" s="37"/>
      <c r="L37" s="36"/>
      <c r="M37" s="36"/>
      <c r="N37" s="37"/>
      <c r="O37" s="36"/>
      <c r="W37" s="48"/>
      <c r="X37" s="48"/>
      <c r="Y37" s="48"/>
      <c r="Z37" s="48"/>
      <c r="AA37" s="48"/>
      <c r="AB37" s="48"/>
      <c r="AC37" s="48"/>
      <c r="AD37" s="48"/>
      <c r="AE37" s="48"/>
      <c r="AF37" s="48"/>
      <c r="AG37" s="48"/>
      <c r="AH37" s="48"/>
      <c r="AI37" s="48"/>
      <c r="AJ37" s="48"/>
      <c r="AK37" s="48"/>
    </row>
    <row r="38" spans="1:38" ht="18.75">
      <c r="A38" s="462"/>
      <c r="B38" s="48" t="s">
        <v>99</v>
      </c>
      <c r="C38" s="40"/>
      <c r="D38" s="11"/>
      <c r="P38" s="36"/>
      <c r="Q38" s="37"/>
      <c r="R38" s="36"/>
      <c r="S38" s="36"/>
      <c r="T38" s="37"/>
      <c r="U38" s="36"/>
      <c r="V38" s="36"/>
      <c r="W38" s="37"/>
      <c r="X38" s="36"/>
      <c r="Y38" s="36"/>
      <c r="Z38" s="37"/>
      <c r="AA38" s="36"/>
      <c r="AB38" s="36"/>
      <c r="AC38" s="36"/>
      <c r="AD38" s="36"/>
      <c r="AE38" s="36"/>
      <c r="AF38" s="36"/>
      <c r="AG38" s="36"/>
      <c r="AH38" s="36"/>
      <c r="AI38" s="36"/>
      <c r="AJ38" s="36"/>
      <c r="AK38" s="36"/>
    </row>
    <row r="39" spans="1:38" ht="18.75">
      <c r="A39" s="462"/>
      <c r="B39" s="48" t="s">
        <v>368</v>
      </c>
      <c r="C39" s="40"/>
      <c r="D39" s="11"/>
      <c r="Y39" s="40"/>
      <c r="Z39" s="41"/>
      <c r="AL39" s="67"/>
    </row>
    <row r="40" spans="1:38" ht="18.75">
      <c r="A40" s="462"/>
      <c r="B40" s="48" t="s">
        <v>369</v>
      </c>
      <c r="C40" s="40"/>
      <c r="D40" s="11"/>
      <c r="Z40" s="42"/>
    </row>
    <row r="41" spans="1:38" ht="18.75">
      <c r="A41" s="462"/>
      <c r="B41" s="48" t="s">
        <v>1011</v>
      </c>
    </row>
  </sheetData>
  <sheetProtection algorithmName="SHA-512" hashValue="2V5uumCrX1wM5dO1calOYQiZNcFXhnLt7Yv1eidhP9WyDlx46ton79HMh3ZQwvePA/p1xRYwBQkQs75tWW+Z4Q==" saltValue="pIAqN9lJ49S2BpalqLzPsQ==" spinCount="100000" sheet="1" objects="1" scenarios="1"/>
  <mergeCells count="9">
    <mergeCell ref="A6:A29"/>
    <mergeCell ref="Y3:AA3"/>
    <mergeCell ref="Y4:AA4"/>
    <mergeCell ref="T3:X4"/>
    <mergeCell ref="J3:N4"/>
    <mergeCell ref="O3:S4"/>
    <mergeCell ref="A3:D4"/>
    <mergeCell ref="H3:I4"/>
    <mergeCell ref="E3:G4"/>
  </mergeCells>
  <phoneticPr fontId="3"/>
  <conditionalFormatting sqref="F8:F27 I8:I27 L8:L27 O8:O27 R8:R27 U8:U27 X8:X27 AA8:AA27">
    <cfRule type="cellIs" dxfId="82" priority="5" stopIfTrue="1" operator="lessThan">
      <formula>E8</formula>
    </cfRule>
    <cfRule type="cellIs" dxfId="81" priority="6" stopIfTrue="1" operator="greaterThan">
      <formula>E8</formula>
    </cfRule>
  </conditionalFormatting>
  <conditionalFormatting sqref="AA6">
    <cfRule type="cellIs" dxfId="80" priority="3" stopIfTrue="1" operator="lessThan">
      <formula>Z6</formula>
    </cfRule>
    <cfRule type="cellIs" dxfId="79" priority="4" stopIfTrue="1" operator="greaterThan">
      <formula>Z6</formula>
    </cfRule>
  </conditionalFormatting>
  <conditionalFormatting sqref="AM6:AM32">
    <cfRule type="expression" dxfId="78" priority="1">
      <formula>AM6&lt;&gt;0</formula>
    </cfRule>
  </conditionalFormatting>
  <dataValidations count="1">
    <dataValidation imeMode="off" allowBlank="1" showInputMessage="1" showErrorMessage="1" sqref="AA8:AA27 X8:X27 U8:U27 R8:R27 L8:L27 O8:O27 I8:I27 F8:F27 AA6" xr:uid="{00000000-0002-0000-0900-000000000000}"/>
  </dataValidations>
  <hyperlinks>
    <hyperlink ref="AL3" location="地図!A1" display="地図" xr:uid="{00000000-0004-0000-0900-000000000000}"/>
    <hyperlink ref="AL4" location="申込書!A1" display="申込書" xr:uid="{00000000-0004-0000-0900-000001000000}"/>
    <hyperlink ref="AL11" location="雲南!A1" display="雲南市" xr:uid="{00000000-0004-0000-0900-000002000000}"/>
    <hyperlink ref="AL12:AL14" location="仁多・飯石・隠岐!A1" display="仁多郡" xr:uid="{00000000-0004-0000-0900-000003000000}"/>
    <hyperlink ref="AL15" location="大田!A1" display="大田市" xr:uid="{00000000-0004-0000-0900-000004000000}"/>
    <hyperlink ref="AL16" location="邑智!A1" display="邑智郡" xr:uid="{00000000-0004-0000-0900-000005000000}"/>
    <hyperlink ref="AL18" location="浜田!A1" display="浜田市" xr:uid="{00000000-0004-0000-0900-000006000000}"/>
    <hyperlink ref="AL17" location="江津・広島!A1" display="江津市" xr:uid="{00000000-0004-0000-0900-000007000000}"/>
    <hyperlink ref="AL31" location="江津・広島!A1" display="広島県" xr:uid="{00000000-0004-0000-0900-000008000000}"/>
    <hyperlink ref="AL19:AL20" location="益田・鹿足・山口!A1" display="益田市" xr:uid="{00000000-0004-0000-0900-000009000000}"/>
    <hyperlink ref="AL32" location="益田・鹿足・山口!A1" display="山口県" xr:uid="{00000000-0004-0000-0900-00000A000000}"/>
    <hyperlink ref="AL21" location="米子・境港!A1" display="米子市" xr:uid="{00000000-0004-0000-0900-00000B000000}"/>
    <hyperlink ref="AL22" location="米子・境港!A1" display="境港市" xr:uid="{00000000-0004-0000-0900-00000C000000}"/>
    <hyperlink ref="AL23:AL24" location="西伯・日野!A1" display="西伯郡" xr:uid="{00000000-0004-0000-0900-00000D000000}"/>
    <hyperlink ref="AL25:AL26" location="倉吉・東伯!A1" display="倉吉市" xr:uid="{00000000-0004-0000-0900-00000E000000}"/>
    <hyperlink ref="AL6" location="松江１!A1" display="松江市１" xr:uid="{00000000-0004-0000-0900-00000F000000}"/>
    <hyperlink ref="AL8" location="安来!A1" display="安来市" xr:uid="{00000000-0004-0000-0900-000010000000}"/>
    <hyperlink ref="AL7" location="松江２!A1" display="松江市２" xr:uid="{00000000-0004-0000-0900-000011000000}"/>
    <hyperlink ref="AL10" location="出雲２!A1" display="出雲市２" xr:uid="{00000000-0004-0000-0900-000012000000}"/>
    <hyperlink ref="AL9" location="出雲１!A1" display="出雲市１" xr:uid="{00000000-0004-0000-0900-000013000000}"/>
    <hyperlink ref="AL27" location="鳥取１!A1" display="鳥取１" xr:uid="{00000000-0004-0000-0900-000014000000}"/>
    <hyperlink ref="AL28:AL30" location="新鳥取・八頭・岩美!A1" display="新鳥取市" xr:uid="{00000000-0004-0000-0900-000015000000}"/>
    <hyperlink ref="AL28" location="鳥取２・八頭・岩美!A1" display="鳥取２" xr:uid="{00000000-0004-0000-0900-000016000000}"/>
    <hyperlink ref="AL29" location="鳥取２・八頭・岩美!A1" display="八頭郡" xr:uid="{00000000-0004-0000-0900-000017000000}"/>
    <hyperlink ref="AL30" location="鳥取２・八頭・岩美!A1" display="岩美郡" xr:uid="{00000000-0004-0000-0900-000018000000}"/>
  </hyperlinks>
  <printOptions horizontalCentered="1"/>
  <pageMargins left="0.74803149606299213" right="0.11811023622047245" top="0.39370078740157483" bottom="0.39370078740157483" header="0" footer="0.23622047244094491"/>
  <pageSetup paperSize="9" scale="63" orientation="landscape" r:id="rId1"/>
  <headerFooter alignWithMargins="0">
    <oddFooter>&amp;R&amp;"ＭＳ Ｐゴシック,太字"&amp;14山陰中央新報ＳＣ</oddFooter>
  </headerFooter>
  <ignoredErrors>
    <ignoredError sqref="B16:B2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表紙</vt:lpstr>
      <vt:lpstr>最初に...</vt:lpstr>
      <vt:lpstr>地図</vt:lpstr>
      <vt:lpstr>取扱基準</vt:lpstr>
      <vt:lpstr>搬入・注意</vt:lpstr>
      <vt:lpstr>料金</vt:lpstr>
      <vt:lpstr>申込書</vt:lpstr>
      <vt:lpstr>市郡別</vt:lpstr>
      <vt:lpstr>松江1</vt:lpstr>
      <vt:lpstr>松江2</vt:lpstr>
      <vt:lpstr>安来</vt:lpstr>
      <vt:lpstr>出雲1</vt:lpstr>
      <vt:lpstr>出雲2</vt:lpstr>
      <vt:lpstr>雲南</vt:lpstr>
      <vt:lpstr>仁多・飯石・隠岐</vt:lpstr>
      <vt:lpstr>大田</vt:lpstr>
      <vt:lpstr>邑智</vt:lpstr>
      <vt:lpstr>江津・広島</vt:lpstr>
      <vt:lpstr>浜田</vt:lpstr>
      <vt:lpstr>益田・鹿足・山口</vt:lpstr>
      <vt:lpstr>鳥取県</vt:lpstr>
      <vt:lpstr>米子・境港</vt:lpstr>
      <vt:lpstr>西伯・日野</vt:lpstr>
      <vt:lpstr>倉吉・東伯</vt:lpstr>
      <vt:lpstr>鳥取1</vt:lpstr>
      <vt:lpstr>鳥取2・八頭・岩美</vt:lpstr>
      <vt:lpstr>市郡別!Print_Area</vt:lpstr>
      <vt:lpstr>申込書!Print_Area</vt:lpstr>
      <vt:lpstr>地図!Print_Area</vt:lpstr>
      <vt:lpstr>改定日</vt:lpstr>
      <vt:lpstr>折込日</vt:lpstr>
      <vt:lpstr>適用開始</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折込部数表</dc:title>
  <dc:creator/>
  <cp:lastModifiedBy/>
  <dcterms:created xsi:type="dcterms:W3CDTF">2018-06-14T08:07:04Z</dcterms:created>
  <dcterms:modified xsi:type="dcterms:W3CDTF">2026-03-26T02:38:13Z</dcterms:modified>
</cp:coreProperties>
</file>